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puyen\AppData\Local\Microsoft\Windows\Temporary Internet Files\Content.Outlook\TWQKLHM3\"/>
    </mc:Choice>
  </mc:AlternateContent>
  <bookViews>
    <workbookView xWindow="480" yWindow="735" windowWidth="18195" windowHeight="11160" firstSheet="9" activeTab="9"/>
  </bookViews>
  <sheets>
    <sheet name="Timesheet Jan, 2013" sheetId="1" state="hidden" r:id="rId1"/>
    <sheet name="Feb, 2013" sheetId="2" state="hidden" r:id="rId2"/>
    <sheet name="Mar, 2013" sheetId="3" state="hidden" r:id="rId3"/>
    <sheet name="Apr, 2013" sheetId="4" state="hidden" r:id="rId4"/>
    <sheet name="May,2013" sheetId="5" state="hidden" r:id="rId5"/>
    <sheet name="June,2013" sheetId="6" state="hidden" r:id="rId6"/>
    <sheet name="July,2013" sheetId="7" state="hidden" r:id="rId7"/>
    <sheet name="August,2013" sheetId="9" state="hidden" r:id="rId8"/>
    <sheet name="Sept,2013" sheetId="10" state="hidden" r:id="rId9"/>
    <sheet name="Oct,2013" sheetId="8" r:id="rId10"/>
  </sheets>
  <externalReferences>
    <externalReference r:id="rId11"/>
  </externalReferences>
  <definedNames>
    <definedName name="_xlnm._FilterDatabase" localSheetId="1" hidden="1">'Feb, 2013'!$A$4:$IU$88</definedName>
    <definedName name="_xlnm._FilterDatabase" localSheetId="2" hidden="1">'Mar, 2013'!$A$4:$IU$91</definedName>
    <definedName name="_xlnm._FilterDatabase" localSheetId="0" hidden="1">'Timesheet Jan, 2013'!$A$4:$IU$84</definedName>
    <definedName name="Z_2A0E4364_AB45_4F94_A442_E548A39F1C61_.wvu.Cols" localSheetId="3" hidden="1">'Apr, 2013'!$G:$G,'Apr, 2013'!$IM:$IM,'Apr, 2013'!$IR:$IR,'Apr, 2013'!$SI:$SI,'Apr, 2013'!$SN:$SN,'Apr, 2013'!$ACE:$ACE,'Apr, 2013'!$ACJ:$ACJ,'Apr, 2013'!$AMA:$AMA,'Apr, 2013'!$AMF:$AMF,'Apr, 2013'!$AVW:$AVW,'Apr, 2013'!$AWB:$AWB,'Apr, 2013'!$BFS:$BFS,'Apr, 2013'!$BFX:$BFX,'Apr, 2013'!$BPO:$BPO,'Apr, 2013'!$BPT:$BPT,'Apr, 2013'!$BZK:$BZK,'Apr, 2013'!$BZP:$BZP,'Apr, 2013'!$CJG:$CJG,'Apr, 2013'!$CJL:$CJL,'Apr, 2013'!$CTC:$CTC,'Apr, 2013'!$CTH:$CTH,'Apr, 2013'!$DCY:$DCY,'Apr, 2013'!$DDD:$DDD,'Apr, 2013'!$DMU:$DMU,'Apr, 2013'!$DMZ:$DMZ,'Apr, 2013'!$DWQ:$DWQ,'Apr, 2013'!$DWV:$DWV,'Apr, 2013'!$EGM:$EGM,'Apr, 2013'!$EGR:$EGR,'Apr, 2013'!$EQI:$EQI,'Apr, 2013'!$EQN:$EQN,'Apr, 2013'!$FAE:$FAE,'Apr, 2013'!$FAJ:$FAJ,'Apr, 2013'!$FKA:$FKA,'Apr, 2013'!$FKF:$FKF,'Apr, 2013'!$FTW:$FTW,'Apr, 2013'!$FUB:$FUB,'Apr, 2013'!$GDS:$GDS,'Apr, 2013'!$GDX:$GDX,'Apr, 2013'!$GNO:$GNO,'Apr, 2013'!$GNT:$GNT,'Apr, 2013'!$GXK:$GXK,'Apr, 2013'!$GXP:$GXP,'Apr, 2013'!$HHG:$HHG,'Apr, 2013'!$HHL:$HHL,'Apr, 2013'!$HRC:$HRC,'Apr, 2013'!$HRH:$HRH,'Apr, 2013'!$IAY:$IAY,'Apr, 2013'!$IBD:$IBD,'Apr, 2013'!$IKU:$IKU,'Apr, 2013'!$IKZ:$IKZ,'Apr, 2013'!$IUQ:$IUQ,'Apr, 2013'!$IUV:$IUV,'Apr, 2013'!$JEM:$JEM,'Apr, 2013'!$JER:$JER,'Apr, 2013'!$JOI:$JOI,'Apr, 2013'!$JON:$JON,'Apr, 2013'!$JYE:$JYE,'Apr, 2013'!$JYJ:$JYJ,'Apr, 2013'!$KIA:$KIA,'Apr, 2013'!$KIF:$KIF,'Apr, 2013'!$KRW:$KRW,'Apr, 2013'!$KSB:$KSB,'Apr, 2013'!$LBS:$LBS,'Apr, 2013'!$LBX:$LBX,'Apr, 2013'!$LLO:$LLO,'Apr, 2013'!$LLT:$LLT,'Apr, 2013'!$LVK:$LVK,'Apr, 2013'!$LVP:$LVP,'Apr, 2013'!$MFG:$MFG,'Apr, 2013'!$MFL:$MFL,'Apr, 2013'!$MPC:$MPC,'Apr, 2013'!$MPH:$MPH,'Apr, 2013'!$MYY:$MYY,'Apr, 2013'!$MZD:$MZD,'Apr, 2013'!$NIU:$NIU,'Apr, 2013'!$NIZ:$NIZ,'Apr, 2013'!$NSQ:$NSQ,'Apr, 2013'!$NSV:$NSV,'Apr, 2013'!$OCM:$OCM,'Apr, 2013'!$OCR:$OCR,'Apr, 2013'!$OMI:$OMI,'Apr, 2013'!$OMN:$OMN,'Apr, 2013'!$OWE:$OWE,'Apr, 2013'!$OWJ:$OWJ,'Apr, 2013'!$PGA:$PGA,'Apr, 2013'!$PGF:$PGF,'Apr, 2013'!$PPW:$PPW,'Apr, 2013'!$PQB:$PQB,'Apr, 2013'!$PZS:$PZS,'Apr, 2013'!$PZX:$PZX,'Apr, 2013'!$QJO:$QJO,'Apr, 2013'!$QJT:$QJT,'Apr, 2013'!$QTK:$QTK,'Apr, 2013'!$QTP:$QTP,'Apr, 2013'!$RDG:$RDG,'Apr, 2013'!$RDL:$RDL,'Apr, 2013'!$RNC:$RNC,'Apr, 2013'!$RNH:$RNH,'Apr, 2013'!$RWY:$RWY,'Apr, 2013'!$RXD:$RXD,'Apr, 2013'!$SGU:$SGU,'Apr, 2013'!$SGZ:$SGZ,'Apr, 2013'!$SQQ:$SQQ,'Apr, 2013'!$SQV:$SQV,'Apr, 2013'!$TAM:$TAM,'Apr, 2013'!$TAR:$TAR,'Apr, 2013'!$TKI:$TKI,'Apr, 2013'!$TKN:$TKN,'Apr, 2013'!$TUE:$TUE,'Apr, 2013'!$TUJ:$TUJ,'Apr, 2013'!$UEA:$UEA,'Apr, 2013'!$UEF:$UEF,'Apr, 2013'!$UNW:$UNW,'Apr, 2013'!$UOB:$UOB,'Apr, 2013'!$UXS:$UXS,'Apr, 2013'!$UXX:$UXX,'Apr, 2013'!$VHO:$VHO,'Apr, 2013'!$VHT:$VHT,'Apr, 2013'!$VRK:$VRK,'Apr, 2013'!$VRP:$VRP,'Apr, 2013'!$WBG:$WBG,'Apr, 2013'!$WBL:$WBL,'Apr, 2013'!$WLC:$WLC,'Apr, 2013'!$WLH:$WLH,'Apr, 2013'!$WUY:$WUY,'Apr, 2013'!$WVD:$WVD</definedName>
    <definedName name="Z_2A0E4364_AB45_4F94_A442_E548A39F1C61_.wvu.Cols" localSheetId="7" hidden="1">'August,2013'!$B:$B,'August,2013'!$G:$G,'August,2013'!$IQ:$IQ,'August,2013'!$IV:$IV,'August,2013'!$SM:$SM,'August,2013'!$SR:$SR,'August,2013'!$ACI:$ACI,'August,2013'!$ACN:$ACN,'August,2013'!$AME:$AME,'August,2013'!$AMJ:$AMJ,'August,2013'!$AWA:$AWA,'August,2013'!$AWF:$AWF,'August,2013'!$BFW:$BFW,'August,2013'!$BGB:$BGB,'August,2013'!$BPS:$BPS,'August,2013'!$BPX:$BPX,'August,2013'!$BZO:$BZO,'August,2013'!$BZT:$BZT,'August,2013'!$CJK:$CJK,'August,2013'!$CJP:$CJP,'August,2013'!$CTG:$CTG,'August,2013'!$CTL:$CTL,'August,2013'!$DDC:$DDC,'August,2013'!$DDH:$DDH,'August,2013'!$DMY:$DMY,'August,2013'!$DND:$DND,'August,2013'!$DWU:$DWU,'August,2013'!$DWZ:$DWZ,'August,2013'!$EGQ:$EGQ,'August,2013'!$EGV:$EGV,'August,2013'!$EQM:$EQM,'August,2013'!$EQR:$EQR,'August,2013'!$FAI:$FAI,'August,2013'!$FAN:$FAN,'August,2013'!$FKE:$FKE,'August,2013'!$FKJ:$FKJ,'August,2013'!$FUA:$FUA,'August,2013'!$FUF:$FUF,'August,2013'!$GDW:$GDW,'August,2013'!$GEB:$GEB,'August,2013'!$GNS:$GNS,'August,2013'!$GNX:$GNX,'August,2013'!$GXO:$GXO,'August,2013'!$GXT:$GXT,'August,2013'!$HHK:$HHK,'August,2013'!$HHP:$HHP,'August,2013'!$HRG:$HRG,'August,2013'!$HRL:$HRL,'August,2013'!$IBC:$IBC,'August,2013'!$IBH:$IBH,'August,2013'!$IKY:$IKY,'August,2013'!$ILD:$ILD,'August,2013'!$IUU:$IUU,'August,2013'!$IUZ:$IUZ,'August,2013'!$JEQ:$JEQ,'August,2013'!$JEV:$JEV,'August,2013'!$JOM:$JOM,'August,2013'!$JOR:$JOR,'August,2013'!$JYI:$JYI,'August,2013'!$JYN:$JYN,'August,2013'!$KIE:$KIE,'August,2013'!$KIJ:$KIJ,'August,2013'!$KSA:$KSA,'August,2013'!$KSF:$KSF,'August,2013'!$LBW:$LBW,'August,2013'!$LCB:$LCB,'August,2013'!$LLS:$LLS,'August,2013'!$LLX:$LLX,'August,2013'!$LVO:$LVO,'August,2013'!$LVT:$LVT,'August,2013'!$MFK:$MFK,'August,2013'!$MFP:$MFP,'August,2013'!$MPG:$MPG,'August,2013'!$MPL:$MPL,'August,2013'!$MZC:$MZC,'August,2013'!$MZH:$MZH,'August,2013'!$NIY:$NIY,'August,2013'!$NJD:$NJD,'August,2013'!$NSU:$NSU,'August,2013'!$NSZ:$NSZ,'August,2013'!$OCQ:$OCQ,'August,2013'!$OCV:$OCV,'August,2013'!$OMM:$OMM,'August,2013'!$OMR:$OMR,'August,2013'!$OWI:$OWI,'August,2013'!$OWN:$OWN,'August,2013'!$PGE:$PGE,'August,2013'!$PGJ:$PGJ,'August,2013'!$PQA:$PQA,'August,2013'!$PQF:$PQF,'August,2013'!$PZW:$PZW,'August,2013'!$QAB:$QAB,'August,2013'!$QJS:$QJS,'August,2013'!$QJX:$QJX,'August,2013'!$QTO:$QTO,'August,2013'!$QTT:$QTT,'August,2013'!$RDK:$RDK,'August,2013'!$RDP:$RDP,'August,2013'!$RNG:$RNG,'August,2013'!$RNL:$RNL,'August,2013'!$RXC:$RXC,'August,2013'!$RXH:$RXH,'August,2013'!$SGY:$SGY,'August,2013'!$SHD:$SHD,'August,2013'!$SQU:$SQU,'August,2013'!$SQZ:$SQZ,'August,2013'!$TAQ:$TAQ,'August,2013'!$TAV:$TAV,'August,2013'!$TKM:$TKM,'August,2013'!$TKR:$TKR,'August,2013'!$TUI:$TUI,'August,2013'!$TUN:$TUN,'August,2013'!$UEE:$UEE,'August,2013'!$UEJ:$UEJ,'August,2013'!$UOA:$UOA,'August,2013'!$UOF:$UOF,'August,2013'!$UXW:$UXW,'August,2013'!$UYB:$UYB,'August,2013'!$VHS:$VHS,'August,2013'!$VHX:$VHX,'August,2013'!$VRO:$VRO,'August,2013'!$VRT:$VRT,'August,2013'!$WBK:$WBK,'August,2013'!$WBP:$WBP,'August,2013'!$WLG:$WLG,'August,2013'!$WLL:$WLL,'August,2013'!$WVC:$WVC,'August,2013'!$WVH:$WVH</definedName>
    <definedName name="Z_2A0E4364_AB45_4F94_A442_E548A39F1C61_.wvu.Cols" localSheetId="1" hidden="1">'Feb, 2013'!$B:$B,'Feb, 2013'!$G:$G,'Feb, 2013'!$IX:$IX,'Feb, 2013'!$JC:$JC,'Feb, 2013'!$ST:$ST,'Feb, 2013'!$SY:$SY,'Feb, 2013'!$ACP:$ACP,'Feb, 2013'!$ACU:$ACU,'Feb, 2013'!$AML:$AML,'Feb, 2013'!$AMQ:$AMQ,'Feb, 2013'!$AWH:$AWH,'Feb, 2013'!$AWM:$AWM,'Feb, 2013'!$BGD:$BGD,'Feb, 2013'!$BGI:$BGI,'Feb, 2013'!$BPZ:$BPZ,'Feb, 2013'!$BQE:$BQE,'Feb, 2013'!$BZV:$BZV,'Feb, 2013'!$CAA:$CAA,'Feb, 2013'!$CJR:$CJR,'Feb, 2013'!$CJW:$CJW,'Feb, 2013'!$CTN:$CTN,'Feb, 2013'!$CTS:$CTS,'Feb, 2013'!$DDJ:$DDJ,'Feb, 2013'!$DDO:$DDO,'Feb, 2013'!$DNF:$DNF,'Feb, 2013'!$DNK:$DNK,'Feb, 2013'!$DXB:$DXB,'Feb, 2013'!$DXG:$DXG,'Feb, 2013'!$EGX:$EGX,'Feb, 2013'!$EHC:$EHC,'Feb, 2013'!$EQT:$EQT,'Feb, 2013'!$EQY:$EQY,'Feb, 2013'!$FAP:$FAP,'Feb, 2013'!$FAU:$FAU,'Feb, 2013'!$FKL:$FKL,'Feb, 2013'!$FKQ:$FKQ,'Feb, 2013'!$FUH:$FUH,'Feb, 2013'!$FUM:$FUM,'Feb, 2013'!$GED:$GED,'Feb, 2013'!$GEI:$GEI,'Feb, 2013'!$GNZ:$GNZ,'Feb, 2013'!$GOE:$GOE,'Feb, 2013'!$GXV:$GXV,'Feb, 2013'!$GYA:$GYA,'Feb, 2013'!$HHR:$HHR,'Feb, 2013'!$HHW:$HHW,'Feb, 2013'!$HRN:$HRN,'Feb, 2013'!$HRS:$HRS,'Feb, 2013'!$IBJ:$IBJ,'Feb, 2013'!$IBO:$IBO,'Feb, 2013'!$ILF:$ILF,'Feb, 2013'!$ILK:$ILK,'Feb, 2013'!$IVB:$IVB,'Feb, 2013'!$IVG:$IVG,'Feb, 2013'!$JEX:$JEX,'Feb, 2013'!$JFC:$JFC,'Feb, 2013'!$JOT:$JOT,'Feb, 2013'!$JOY:$JOY,'Feb, 2013'!$JYP:$JYP,'Feb, 2013'!$JYU:$JYU,'Feb, 2013'!$KIL:$KIL,'Feb, 2013'!$KIQ:$KIQ,'Feb, 2013'!$KSH:$KSH,'Feb, 2013'!$KSM:$KSM,'Feb, 2013'!$LCD:$LCD,'Feb, 2013'!$LCI:$LCI,'Feb, 2013'!$LLZ:$LLZ,'Feb, 2013'!$LME:$LME,'Feb, 2013'!$LVV:$LVV,'Feb, 2013'!$LWA:$LWA,'Feb, 2013'!$MFR:$MFR,'Feb, 2013'!$MFW:$MFW,'Feb, 2013'!$MPN:$MPN,'Feb, 2013'!$MPS:$MPS,'Feb, 2013'!$MZJ:$MZJ,'Feb, 2013'!$MZO:$MZO,'Feb, 2013'!$NJF:$NJF,'Feb, 2013'!$NJK:$NJK,'Feb, 2013'!$NTB:$NTB,'Feb, 2013'!$NTG:$NTG,'Feb, 2013'!$OCX:$OCX,'Feb, 2013'!$ODC:$ODC,'Feb, 2013'!$OMT:$OMT,'Feb, 2013'!$OMY:$OMY,'Feb, 2013'!$OWP:$OWP,'Feb, 2013'!$OWU:$OWU,'Feb, 2013'!$PGL:$PGL,'Feb, 2013'!$PGQ:$PGQ,'Feb, 2013'!$PQH:$PQH,'Feb, 2013'!$PQM:$PQM,'Feb, 2013'!$QAD:$QAD,'Feb, 2013'!$QAI:$QAI,'Feb, 2013'!$QJZ:$QJZ,'Feb, 2013'!$QKE:$QKE,'Feb, 2013'!$QTV:$QTV,'Feb, 2013'!$QUA:$QUA,'Feb, 2013'!$RDR:$RDR,'Feb, 2013'!$RDW:$RDW,'Feb, 2013'!$RNN:$RNN,'Feb, 2013'!$RNS:$RNS,'Feb, 2013'!$RXJ:$RXJ,'Feb, 2013'!$RXO:$RXO,'Feb, 2013'!$SHF:$SHF,'Feb, 2013'!$SHK:$SHK,'Feb, 2013'!$SRB:$SRB,'Feb, 2013'!$SRG:$SRG,'Feb, 2013'!$TAX:$TAX,'Feb, 2013'!$TBC:$TBC,'Feb, 2013'!$TKT:$TKT,'Feb, 2013'!$TKY:$TKY,'Feb, 2013'!$TUP:$TUP,'Feb, 2013'!$TUU:$TUU,'Feb, 2013'!$UEL:$UEL,'Feb, 2013'!$UEQ:$UEQ,'Feb, 2013'!$UOH:$UOH,'Feb, 2013'!$UOM:$UOM,'Feb, 2013'!$UYD:$UYD,'Feb, 2013'!$UYI:$UYI,'Feb, 2013'!$VHZ:$VHZ,'Feb, 2013'!$VIE:$VIE,'Feb, 2013'!$VRV:$VRV,'Feb, 2013'!$VSA:$VSA,'Feb, 2013'!$WBR:$WBR,'Feb, 2013'!$WBW:$WBW,'Feb, 2013'!$WLN:$WLN,'Feb, 2013'!$WLS:$WLS,'Feb, 2013'!$WVJ:$WVJ,'Feb, 2013'!$WVO:$WVO</definedName>
    <definedName name="Z_2A0E4364_AB45_4F94_A442_E548A39F1C61_.wvu.Cols" localSheetId="6" hidden="1">'July,2013'!$B:$B,'July,2013'!$G:$G,'July,2013'!$IO:$IO,'July,2013'!$IT:$IT,'July,2013'!$SK:$SK,'July,2013'!$SP:$SP,'July,2013'!$ACG:$ACG,'July,2013'!$ACL:$ACL,'July,2013'!$AMC:$AMC,'July,2013'!$AMH:$AMH,'July,2013'!$AVY:$AVY,'July,2013'!$AWD:$AWD,'July,2013'!$BFU:$BFU,'July,2013'!$BFZ:$BFZ,'July,2013'!$BPQ:$BPQ,'July,2013'!$BPV:$BPV,'July,2013'!$BZM:$BZM,'July,2013'!$BZR:$BZR,'July,2013'!$CJI:$CJI,'July,2013'!$CJN:$CJN,'July,2013'!$CTE:$CTE,'July,2013'!$CTJ:$CTJ,'July,2013'!$DDA:$DDA,'July,2013'!$DDF:$DDF,'July,2013'!$DMW:$DMW,'July,2013'!$DNB:$DNB,'July,2013'!$DWS:$DWS,'July,2013'!$DWX:$DWX,'July,2013'!$EGO:$EGO,'July,2013'!$EGT:$EGT,'July,2013'!$EQK:$EQK,'July,2013'!$EQP:$EQP,'July,2013'!$FAG:$FAG,'July,2013'!$FAL:$FAL,'July,2013'!$FKC:$FKC,'July,2013'!$FKH:$FKH,'July,2013'!$FTY:$FTY,'July,2013'!$FUD:$FUD,'July,2013'!$GDU:$GDU,'July,2013'!$GDZ:$GDZ,'July,2013'!$GNQ:$GNQ,'July,2013'!$GNV:$GNV,'July,2013'!$GXM:$GXM,'July,2013'!$GXR:$GXR,'July,2013'!$HHI:$HHI,'July,2013'!$HHN:$HHN,'July,2013'!$HRE:$HRE,'July,2013'!$HRJ:$HRJ,'July,2013'!$IBA:$IBA,'July,2013'!$IBF:$IBF,'July,2013'!$IKW:$IKW,'July,2013'!$ILB:$ILB,'July,2013'!$IUS:$IUS,'July,2013'!$IUX:$IUX,'July,2013'!$JEO:$JEO,'July,2013'!$JET:$JET,'July,2013'!$JOK:$JOK,'July,2013'!$JOP:$JOP,'July,2013'!$JYG:$JYG,'July,2013'!$JYL:$JYL,'July,2013'!$KIC:$KIC,'July,2013'!$KIH:$KIH,'July,2013'!$KRY:$KRY,'July,2013'!$KSD:$KSD,'July,2013'!$LBU:$LBU,'July,2013'!$LBZ:$LBZ,'July,2013'!$LLQ:$LLQ,'July,2013'!$LLV:$LLV,'July,2013'!$LVM:$LVM,'July,2013'!$LVR:$LVR,'July,2013'!$MFI:$MFI,'July,2013'!$MFN:$MFN,'July,2013'!$MPE:$MPE,'July,2013'!$MPJ:$MPJ,'July,2013'!$MZA:$MZA,'July,2013'!$MZF:$MZF,'July,2013'!$NIW:$NIW,'July,2013'!$NJB:$NJB,'July,2013'!$NSS:$NSS,'July,2013'!$NSX:$NSX,'July,2013'!$OCO:$OCO,'July,2013'!$OCT:$OCT,'July,2013'!$OMK:$OMK,'July,2013'!$OMP:$OMP,'July,2013'!$OWG:$OWG,'July,2013'!$OWL:$OWL,'July,2013'!$PGC:$PGC,'July,2013'!$PGH:$PGH,'July,2013'!$PPY:$PPY,'July,2013'!$PQD:$PQD,'July,2013'!$PZU:$PZU,'July,2013'!$PZZ:$PZZ,'July,2013'!$QJQ:$QJQ,'July,2013'!$QJV:$QJV,'July,2013'!$QTM:$QTM,'July,2013'!$QTR:$QTR,'July,2013'!$RDI:$RDI,'July,2013'!$RDN:$RDN,'July,2013'!$RNE:$RNE,'July,2013'!$RNJ:$RNJ,'July,2013'!$RXA:$RXA,'July,2013'!$RXF:$RXF,'July,2013'!$SGW:$SGW,'July,2013'!$SHB:$SHB,'July,2013'!$SQS:$SQS,'July,2013'!$SQX:$SQX,'July,2013'!$TAO:$TAO,'July,2013'!$TAT:$TAT,'July,2013'!$TKK:$TKK,'July,2013'!$TKP:$TKP,'July,2013'!$TUG:$TUG,'July,2013'!$TUL:$TUL,'July,2013'!$UEC:$UEC,'July,2013'!$UEH:$UEH,'July,2013'!$UNY:$UNY,'July,2013'!$UOD:$UOD,'July,2013'!$UXU:$UXU,'July,2013'!$UXZ:$UXZ,'July,2013'!$VHQ:$VHQ,'July,2013'!$VHV:$VHV,'July,2013'!$VRM:$VRM,'July,2013'!$VRR:$VRR,'July,2013'!$WBI:$WBI,'July,2013'!$WBN:$WBN,'July,2013'!$WLE:$WLE,'July,2013'!$WLJ:$WLJ,'July,2013'!$WVA:$WVA,'July,2013'!$WVF:$WVF</definedName>
    <definedName name="Z_2A0E4364_AB45_4F94_A442_E548A39F1C61_.wvu.Cols" localSheetId="5" hidden="1">'June,2013'!$B:$B,'June,2013'!$G:$G,'June,2013'!$IO:$IO,'June,2013'!$IT:$IT,'June,2013'!$SK:$SK,'June,2013'!$SP:$SP,'June,2013'!$ACG:$ACG,'June,2013'!$ACL:$ACL,'June,2013'!$AMC:$AMC,'June,2013'!$AMH:$AMH,'June,2013'!$AVY:$AVY,'June,2013'!$AWD:$AWD,'June,2013'!$BFU:$BFU,'June,2013'!$BFZ:$BFZ,'June,2013'!$BPQ:$BPQ,'June,2013'!$BPV:$BPV,'June,2013'!$BZM:$BZM,'June,2013'!$BZR:$BZR,'June,2013'!$CJI:$CJI,'June,2013'!$CJN:$CJN,'June,2013'!$CTE:$CTE,'June,2013'!$CTJ:$CTJ,'June,2013'!$DDA:$DDA,'June,2013'!$DDF:$DDF,'June,2013'!$DMW:$DMW,'June,2013'!$DNB:$DNB,'June,2013'!$DWS:$DWS,'June,2013'!$DWX:$DWX,'June,2013'!$EGO:$EGO,'June,2013'!$EGT:$EGT,'June,2013'!$EQK:$EQK,'June,2013'!$EQP:$EQP,'June,2013'!$FAG:$FAG,'June,2013'!$FAL:$FAL,'June,2013'!$FKC:$FKC,'June,2013'!$FKH:$FKH,'June,2013'!$FTY:$FTY,'June,2013'!$FUD:$FUD,'June,2013'!$GDU:$GDU,'June,2013'!$GDZ:$GDZ,'June,2013'!$GNQ:$GNQ,'June,2013'!$GNV:$GNV,'June,2013'!$GXM:$GXM,'June,2013'!$GXR:$GXR,'June,2013'!$HHI:$HHI,'June,2013'!$HHN:$HHN,'June,2013'!$HRE:$HRE,'June,2013'!$HRJ:$HRJ,'June,2013'!$IBA:$IBA,'June,2013'!$IBF:$IBF,'June,2013'!$IKW:$IKW,'June,2013'!$ILB:$ILB,'June,2013'!$IUS:$IUS,'June,2013'!$IUX:$IUX,'June,2013'!$JEO:$JEO,'June,2013'!$JET:$JET,'June,2013'!$JOK:$JOK,'June,2013'!$JOP:$JOP,'June,2013'!$JYG:$JYG,'June,2013'!$JYL:$JYL,'June,2013'!$KIC:$KIC,'June,2013'!$KIH:$KIH,'June,2013'!$KRY:$KRY,'June,2013'!$KSD:$KSD,'June,2013'!$LBU:$LBU,'June,2013'!$LBZ:$LBZ,'June,2013'!$LLQ:$LLQ,'June,2013'!$LLV:$LLV,'June,2013'!$LVM:$LVM,'June,2013'!$LVR:$LVR,'June,2013'!$MFI:$MFI,'June,2013'!$MFN:$MFN,'June,2013'!$MPE:$MPE,'June,2013'!$MPJ:$MPJ,'June,2013'!$MZA:$MZA,'June,2013'!$MZF:$MZF,'June,2013'!$NIW:$NIW,'June,2013'!$NJB:$NJB,'June,2013'!$NSS:$NSS,'June,2013'!$NSX:$NSX,'June,2013'!$OCO:$OCO,'June,2013'!$OCT:$OCT,'June,2013'!$OMK:$OMK,'June,2013'!$OMP:$OMP,'June,2013'!$OWG:$OWG,'June,2013'!$OWL:$OWL,'June,2013'!$PGC:$PGC,'June,2013'!$PGH:$PGH,'June,2013'!$PPY:$PPY,'June,2013'!$PQD:$PQD,'June,2013'!$PZU:$PZU,'June,2013'!$PZZ:$PZZ,'June,2013'!$QJQ:$QJQ,'June,2013'!$QJV:$QJV,'June,2013'!$QTM:$QTM,'June,2013'!$QTR:$QTR,'June,2013'!$RDI:$RDI,'June,2013'!$RDN:$RDN,'June,2013'!$RNE:$RNE,'June,2013'!$RNJ:$RNJ,'June,2013'!$RXA:$RXA,'June,2013'!$RXF:$RXF,'June,2013'!$SGW:$SGW,'June,2013'!$SHB:$SHB,'June,2013'!$SQS:$SQS,'June,2013'!$SQX:$SQX,'June,2013'!$TAO:$TAO,'June,2013'!$TAT:$TAT,'June,2013'!$TKK:$TKK,'June,2013'!$TKP:$TKP,'June,2013'!$TUG:$TUG,'June,2013'!$TUL:$TUL,'June,2013'!$UEC:$UEC,'June,2013'!$UEH:$UEH,'June,2013'!$UNY:$UNY,'June,2013'!$UOD:$UOD,'June,2013'!$UXU:$UXU,'June,2013'!$UXZ:$UXZ,'June,2013'!$VHQ:$VHQ,'June,2013'!$VHV:$VHV,'June,2013'!$VRM:$VRM,'June,2013'!$VRR:$VRR,'June,2013'!$WBI:$WBI,'June,2013'!$WBN:$WBN,'June,2013'!$WLE:$WLE,'June,2013'!$WLJ:$WLJ,'June,2013'!$WVA:$WVA,'June,2013'!$WVF:$WVF</definedName>
    <definedName name="Z_2A0E4364_AB45_4F94_A442_E548A39F1C61_.wvu.Cols" localSheetId="2" hidden="1">'Mar, 2013'!$G:$G,'Mar, 2013'!$IN:$IN,'Mar, 2013'!$IS:$IS,'Mar, 2013'!$SJ:$SJ,'Mar, 2013'!$SO:$SO,'Mar, 2013'!$ACF:$ACF,'Mar, 2013'!$ACK:$ACK,'Mar, 2013'!$AMB:$AMB,'Mar, 2013'!$AMG:$AMG,'Mar, 2013'!$AVX:$AVX,'Mar, 2013'!$AWC:$AWC,'Mar, 2013'!$BFT:$BFT,'Mar, 2013'!$BFY:$BFY,'Mar, 2013'!$BPP:$BPP,'Mar, 2013'!$BPU:$BPU,'Mar, 2013'!$BZL:$BZL,'Mar, 2013'!$BZQ:$BZQ,'Mar, 2013'!$CJH:$CJH,'Mar, 2013'!$CJM:$CJM,'Mar, 2013'!$CTD:$CTD,'Mar, 2013'!$CTI:$CTI,'Mar, 2013'!$DCZ:$DCZ,'Mar, 2013'!$DDE:$DDE,'Mar, 2013'!$DMV:$DMV,'Mar, 2013'!$DNA:$DNA,'Mar, 2013'!$DWR:$DWR,'Mar, 2013'!$DWW:$DWW,'Mar, 2013'!$EGN:$EGN,'Mar, 2013'!$EGS:$EGS,'Mar, 2013'!$EQJ:$EQJ,'Mar, 2013'!$EQO:$EQO,'Mar, 2013'!$FAF:$FAF,'Mar, 2013'!$FAK:$FAK,'Mar, 2013'!$FKB:$FKB,'Mar, 2013'!$FKG:$FKG,'Mar, 2013'!$FTX:$FTX,'Mar, 2013'!$FUC:$FUC,'Mar, 2013'!$GDT:$GDT,'Mar, 2013'!$GDY:$GDY,'Mar, 2013'!$GNP:$GNP,'Mar, 2013'!$GNU:$GNU,'Mar, 2013'!$GXL:$GXL,'Mar, 2013'!$GXQ:$GXQ,'Mar, 2013'!$HHH:$HHH,'Mar, 2013'!$HHM:$HHM,'Mar, 2013'!$HRD:$HRD,'Mar, 2013'!$HRI:$HRI,'Mar, 2013'!$IAZ:$IAZ,'Mar, 2013'!$IBE:$IBE,'Mar, 2013'!$IKV:$IKV,'Mar, 2013'!$ILA:$ILA,'Mar, 2013'!$IUR:$IUR,'Mar, 2013'!$IUW:$IUW,'Mar, 2013'!$JEN:$JEN,'Mar, 2013'!$JES:$JES,'Mar, 2013'!$JOJ:$JOJ,'Mar, 2013'!$JOO:$JOO,'Mar, 2013'!$JYF:$JYF,'Mar, 2013'!$JYK:$JYK,'Mar, 2013'!$KIB:$KIB,'Mar, 2013'!$KIG:$KIG,'Mar, 2013'!$KRX:$KRX,'Mar, 2013'!$KSC:$KSC,'Mar, 2013'!$LBT:$LBT,'Mar, 2013'!$LBY:$LBY,'Mar, 2013'!$LLP:$LLP,'Mar, 2013'!$LLU:$LLU,'Mar, 2013'!$LVL:$LVL,'Mar, 2013'!$LVQ:$LVQ,'Mar, 2013'!$MFH:$MFH,'Mar, 2013'!$MFM:$MFM,'Mar, 2013'!$MPD:$MPD,'Mar, 2013'!$MPI:$MPI,'Mar, 2013'!$MYZ:$MYZ,'Mar, 2013'!$MZE:$MZE,'Mar, 2013'!$NIV:$NIV,'Mar, 2013'!$NJA:$NJA,'Mar, 2013'!$NSR:$NSR,'Mar, 2013'!$NSW:$NSW,'Mar, 2013'!$OCN:$OCN,'Mar, 2013'!$OCS:$OCS,'Mar, 2013'!$OMJ:$OMJ,'Mar, 2013'!$OMO:$OMO,'Mar, 2013'!$OWF:$OWF,'Mar, 2013'!$OWK:$OWK,'Mar, 2013'!$PGB:$PGB,'Mar, 2013'!$PGG:$PGG,'Mar, 2013'!$PPX:$PPX,'Mar, 2013'!$PQC:$PQC,'Mar, 2013'!$PZT:$PZT,'Mar, 2013'!$PZY:$PZY,'Mar, 2013'!$QJP:$QJP,'Mar, 2013'!$QJU:$QJU,'Mar, 2013'!$QTL:$QTL,'Mar, 2013'!$QTQ:$QTQ,'Mar, 2013'!$RDH:$RDH,'Mar, 2013'!$RDM:$RDM,'Mar, 2013'!$RND:$RND,'Mar, 2013'!$RNI:$RNI,'Mar, 2013'!$RWZ:$RWZ,'Mar, 2013'!$RXE:$RXE,'Mar, 2013'!$SGV:$SGV,'Mar, 2013'!$SHA:$SHA,'Mar, 2013'!$SQR:$SQR,'Mar, 2013'!$SQW:$SQW,'Mar, 2013'!$TAN:$TAN,'Mar, 2013'!$TAS:$TAS,'Mar, 2013'!$TKJ:$TKJ,'Mar, 2013'!$TKO:$TKO,'Mar, 2013'!$TUF:$TUF,'Mar, 2013'!$TUK:$TUK,'Mar, 2013'!$UEB:$UEB,'Mar, 2013'!$UEG:$UEG,'Mar, 2013'!$UNX:$UNX,'Mar, 2013'!$UOC:$UOC,'Mar, 2013'!$UXT:$UXT,'Mar, 2013'!$UXY:$UXY,'Mar, 2013'!$VHP:$VHP,'Mar, 2013'!$VHU:$VHU,'Mar, 2013'!$VRL:$VRL,'Mar, 2013'!$VRQ:$VRQ,'Mar, 2013'!$WBH:$WBH,'Mar, 2013'!$WBM:$WBM,'Mar, 2013'!$WLD:$WLD,'Mar, 2013'!$WLI:$WLI,'Mar, 2013'!$WUZ:$WUZ,'Mar, 2013'!$WVE:$WVE</definedName>
    <definedName name="Z_2A0E4364_AB45_4F94_A442_E548A39F1C61_.wvu.Cols" localSheetId="4" hidden="1">'May,2013'!$G:$G,'May,2013'!$II:$II,'May,2013'!$IN:$IN,'May,2013'!$SE:$SE,'May,2013'!$SJ:$SJ,'May,2013'!$ACA:$ACA,'May,2013'!$ACF:$ACF,'May,2013'!$ALW:$ALW,'May,2013'!$AMB:$AMB,'May,2013'!$AVS:$AVS,'May,2013'!$AVX:$AVX,'May,2013'!$BFO:$BFO,'May,2013'!$BFT:$BFT,'May,2013'!$BPK:$BPK,'May,2013'!$BPP:$BPP,'May,2013'!$BZG:$BZG,'May,2013'!$BZL:$BZL,'May,2013'!$CJC:$CJC,'May,2013'!$CJH:$CJH,'May,2013'!$CSY:$CSY,'May,2013'!$CTD:$CTD,'May,2013'!$DCU:$DCU,'May,2013'!$DCZ:$DCZ,'May,2013'!$DMQ:$DMQ,'May,2013'!$DMV:$DMV,'May,2013'!$DWM:$DWM,'May,2013'!$DWR:$DWR,'May,2013'!$EGI:$EGI,'May,2013'!$EGN:$EGN,'May,2013'!$EQE:$EQE,'May,2013'!$EQJ:$EQJ,'May,2013'!$FAA:$FAA,'May,2013'!$FAF:$FAF,'May,2013'!$FJW:$FJW,'May,2013'!$FKB:$FKB,'May,2013'!$FTS:$FTS,'May,2013'!$FTX:$FTX,'May,2013'!$GDO:$GDO,'May,2013'!$GDT:$GDT,'May,2013'!$GNK:$GNK,'May,2013'!$GNP:$GNP,'May,2013'!$GXG:$GXG,'May,2013'!$GXL:$GXL,'May,2013'!$HHC:$HHC,'May,2013'!$HHH:$HHH,'May,2013'!$HQY:$HQY,'May,2013'!$HRD:$HRD,'May,2013'!$IAU:$IAU,'May,2013'!$IAZ:$IAZ,'May,2013'!$IKQ:$IKQ,'May,2013'!$IKV:$IKV,'May,2013'!$IUM:$IUM,'May,2013'!$IUR:$IUR,'May,2013'!$JEI:$JEI,'May,2013'!$JEN:$JEN,'May,2013'!$JOE:$JOE,'May,2013'!$JOJ:$JOJ,'May,2013'!$JYA:$JYA,'May,2013'!$JYF:$JYF,'May,2013'!$KHW:$KHW,'May,2013'!$KIB:$KIB,'May,2013'!$KRS:$KRS,'May,2013'!$KRX:$KRX,'May,2013'!$LBO:$LBO,'May,2013'!$LBT:$LBT,'May,2013'!$LLK:$LLK,'May,2013'!$LLP:$LLP,'May,2013'!$LVG:$LVG,'May,2013'!$LVL:$LVL,'May,2013'!$MFC:$MFC,'May,2013'!$MFH:$MFH,'May,2013'!$MOY:$MOY,'May,2013'!$MPD:$MPD,'May,2013'!$MYU:$MYU,'May,2013'!$MYZ:$MYZ,'May,2013'!$NIQ:$NIQ,'May,2013'!$NIV:$NIV,'May,2013'!$NSM:$NSM,'May,2013'!$NSR:$NSR,'May,2013'!$OCI:$OCI,'May,2013'!$OCN:$OCN,'May,2013'!$OME:$OME,'May,2013'!$OMJ:$OMJ,'May,2013'!$OWA:$OWA,'May,2013'!$OWF:$OWF,'May,2013'!$PFW:$PFW,'May,2013'!$PGB:$PGB,'May,2013'!$PPS:$PPS,'May,2013'!$PPX:$PPX,'May,2013'!$PZO:$PZO,'May,2013'!$PZT:$PZT,'May,2013'!$QJK:$QJK,'May,2013'!$QJP:$QJP,'May,2013'!$QTG:$QTG,'May,2013'!$QTL:$QTL,'May,2013'!$RDC:$RDC,'May,2013'!$RDH:$RDH,'May,2013'!$RMY:$RMY,'May,2013'!$RND:$RND,'May,2013'!$RWU:$RWU,'May,2013'!$RWZ:$RWZ,'May,2013'!$SGQ:$SGQ,'May,2013'!$SGV:$SGV,'May,2013'!$SQM:$SQM,'May,2013'!$SQR:$SQR,'May,2013'!$TAI:$TAI,'May,2013'!$TAN:$TAN,'May,2013'!$TKE:$TKE,'May,2013'!$TKJ:$TKJ,'May,2013'!$TUA:$TUA,'May,2013'!$TUF:$TUF,'May,2013'!$UDW:$UDW,'May,2013'!$UEB:$UEB,'May,2013'!$UNS:$UNS,'May,2013'!$UNX:$UNX,'May,2013'!$UXO:$UXO,'May,2013'!$UXT:$UXT,'May,2013'!$VHK:$VHK,'May,2013'!$VHP:$VHP,'May,2013'!$VRG:$VRG,'May,2013'!$VRL:$VRL,'May,2013'!$WBC:$WBC,'May,2013'!$WBH:$WBH,'May,2013'!$WKY:$WKY,'May,2013'!$WLD:$WLD,'May,2013'!$WUU:$WUU,'May,2013'!$WUZ:$WUZ</definedName>
    <definedName name="Z_2A0E4364_AB45_4F94_A442_E548A39F1C61_.wvu.Cols" localSheetId="9" hidden="1">'Oct,2013'!$B:$B,'Oct,2013'!$G:$G,'Oct,2013'!$IT:$IT,'Oct,2013'!$IY:$IY,'Oct,2013'!$SP:$SP,'Oct,2013'!$SU:$SU,'Oct,2013'!$ACL:$ACL,'Oct,2013'!$ACQ:$ACQ,'Oct,2013'!$AMH:$AMH,'Oct,2013'!$AMM:$AMM,'Oct,2013'!$AWD:$AWD,'Oct,2013'!$AWI:$AWI,'Oct,2013'!$BFZ:$BFZ,'Oct,2013'!$BGE:$BGE,'Oct,2013'!$BPV:$BPV,'Oct,2013'!$BQA:$BQA,'Oct,2013'!$BZR:$BZR,'Oct,2013'!$BZW:$BZW,'Oct,2013'!$CJN:$CJN,'Oct,2013'!$CJS:$CJS,'Oct,2013'!$CTJ:$CTJ,'Oct,2013'!$CTO:$CTO,'Oct,2013'!$DDF:$DDF,'Oct,2013'!$DDK:$DDK,'Oct,2013'!$DNB:$DNB,'Oct,2013'!$DNG:$DNG,'Oct,2013'!$DWX:$DWX,'Oct,2013'!$DXC:$DXC,'Oct,2013'!$EGT:$EGT,'Oct,2013'!$EGY:$EGY,'Oct,2013'!$EQP:$EQP,'Oct,2013'!$EQU:$EQU,'Oct,2013'!$FAL:$FAL,'Oct,2013'!$FAQ:$FAQ,'Oct,2013'!$FKH:$FKH,'Oct,2013'!$FKM:$FKM,'Oct,2013'!$FUD:$FUD,'Oct,2013'!$FUI:$FUI,'Oct,2013'!$GDZ:$GDZ,'Oct,2013'!$GEE:$GEE,'Oct,2013'!$GNV:$GNV,'Oct,2013'!$GOA:$GOA,'Oct,2013'!$GXR:$GXR,'Oct,2013'!$GXW:$GXW,'Oct,2013'!$HHN:$HHN,'Oct,2013'!$HHS:$HHS,'Oct,2013'!$HRJ:$HRJ,'Oct,2013'!$HRO:$HRO,'Oct,2013'!$IBF:$IBF,'Oct,2013'!$IBK:$IBK,'Oct,2013'!$ILB:$ILB,'Oct,2013'!$ILG:$ILG,'Oct,2013'!$IUX:$IUX,'Oct,2013'!$IVC:$IVC,'Oct,2013'!$JET:$JET,'Oct,2013'!$JEY:$JEY,'Oct,2013'!$JOP:$JOP,'Oct,2013'!$JOU:$JOU,'Oct,2013'!$JYL:$JYL,'Oct,2013'!$JYQ:$JYQ,'Oct,2013'!$KIH:$KIH,'Oct,2013'!$KIM:$KIM,'Oct,2013'!$KSD:$KSD,'Oct,2013'!$KSI:$KSI,'Oct,2013'!$LBZ:$LBZ,'Oct,2013'!$LCE:$LCE,'Oct,2013'!$LLV:$LLV,'Oct,2013'!$LMA:$LMA,'Oct,2013'!$LVR:$LVR,'Oct,2013'!$LVW:$LVW,'Oct,2013'!$MFN:$MFN,'Oct,2013'!$MFS:$MFS,'Oct,2013'!$MPJ:$MPJ,'Oct,2013'!$MPO:$MPO,'Oct,2013'!$MZF:$MZF,'Oct,2013'!$MZK:$MZK,'Oct,2013'!$NJB:$NJB,'Oct,2013'!$NJG:$NJG,'Oct,2013'!$NSX:$NSX,'Oct,2013'!$NTC:$NTC,'Oct,2013'!$OCT:$OCT,'Oct,2013'!$OCY:$OCY,'Oct,2013'!$OMP:$OMP,'Oct,2013'!$OMU:$OMU,'Oct,2013'!$OWL:$OWL,'Oct,2013'!$OWQ:$OWQ,'Oct,2013'!$PGH:$PGH,'Oct,2013'!$PGM:$PGM,'Oct,2013'!$PQD:$PQD,'Oct,2013'!$PQI:$PQI,'Oct,2013'!$PZZ:$PZZ,'Oct,2013'!$QAE:$QAE,'Oct,2013'!$QJV:$QJV,'Oct,2013'!$QKA:$QKA,'Oct,2013'!$QTR:$QTR,'Oct,2013'!$QTW:$QTW,'Oct,2013'!$RDN:$RDN,'Oct,2013'!$RDS:$RDS,'Oct,2013'!$RNJ:$RNJ,'Oct,2013'!$RNO:$RNO,'Oct,2013'!$RXF:$RXF,'Oct,2013'!$RXK:$RXK,'Oct,2013'!$SHB:$SHB,'Oct,2013'!$SHG:$SHG,'Oct,2013'!$SQX:$SQX,'Oct,2013'!$SRC:$SRC,'Oct,2013'!$TAT:$TAT,'Oct,2013'!$TAY:$TAY,'Oct,2013'!$TKP:$TKP,'Oct,2013'!$TKU:$TKU,'Oct,2013'!$TUL:$TUL,'Oct,2013'!$TUQ:$TUQ,'Oct,2013'!$UEH:$UEH,'Oct,2013'!$UEM:$UEM,'Oct,2013'!$UOD:$UOD,'Oct,2013'!$UOI:$UOI,'Oct,2013'!$UXZ:$UXZ,'Oct,2013'!$UYE:$UYE,'Oct,2013'!$VHV:$VHV,'Oct,2013'!$VIA:$VIA,'Oct,2013'!$VRR:$VRR,'Oct,2013'!$VRW:$VRW,'Oct,2013'!$WBN:$WBN,'Oct,2013'!$WBS:$WBS,'Oct,2013'!$WLJ:$WLJ,'Oct,2013'!$WLO:$WLO,'Oct,2013'!$WVF:$WVF,'Oct,2013'!$WVK:$WVK</definedName>
    <definedName name="Z_2A0E4364_AB45_4F94_A442_E548A39F1C61_.wvu.Cols" localSheetId="8" hidden="1">'Sept,2013'!$B:$B,'Sept,2013'!$G:$G,'Sept,2013'!$IO:$IO,'Sept,2013'!$IT:$IT,'Sept,2013'!$SK:$SK,'Sept,2013'!$SP:$SP,'Sept,2013'!$ACG:$ACG,'Sept,2013'!$ACL:$ACL,'Sept,2013'!$AMC:$AMC,'Sept,2013'!$AMH:$AMH,'Sept,2013'!$AVY:$AVY,'Sept,2013'!$AWD:$AWD,'Sept,2013'!$BFU:$BFU,'Sept,2013'!$BFZ:$BFZ,'Sept,2013'!$BPQ:$BPQ,'Sept,2013'!$BPV:$BPV,'Sept,2013'!$BZM:$BZM,'Sept,2013'!$BZR:$BZR,'Sept,2013'!$CJI:$CJI,'Sept,2013'!$CJN:$CJN,'Sept,2013'!$CTE:$CTE,'Sept,2013'!$CTJ:$CTJ,'Sept,2013'!$DDA:$DDA,'Sept,2013'!$DDF:$DDF,'Sept,2013'!$DMW:$DMW,'Sept,2013'!$DNB:$DNB,'Sept,2013'!$DWS:$DWS,'Sept,2013'!$DWX:$DWX,'Sept,2013'!$EGO:$EGO,'Sept,2013'!$EGT:$EGT,'Sept,2013'!$EQK:$EQK,'Sept,2013'!$EQP:$EQP,'Sept,2013'!$FAG:$FAG,'Sept,2013'!$FAL:$FAL,'Sept,2013'!$FKC:$FKC,'Sept,2013'!$FKH:$FKH,'Sept,2013'!$FTY:$FTY,'Sept,2013'!$FUD:$FUD,'Sept,2013'!$GDU:$GDU,'Sept,2013'!$GDZ:$GDZ,'Sept,2013'!$GNQ:$GNQ,'Sept,2013'!$GNV:$GNV,'Sept,2013'!$GXM:$GXM,'Sept,2013'!$GXR:$GXR,'Sept,2013'!$HHI:$HHI,'Sept,2013'!$HHN:$HHN,'Sept,2013'!$HRE:$HRE,'Sept,2013'!$HRJ:$HRJ,'Sept,2013'!$IBA:$IBA,'Sept,2013'!$IBF:$IBF,'Sept,2013'!$IKW:$IKW,'Sept,2013'!$ILB:$ILB,'Sept,2013'!$IUS:$IUS,'Sept,2013'!$IUX:$IUX,'Sept,2013'!$JEO:$JEO,'Sept,2013'!$JET:$JET,'Sept,2013'!$JOK:$JOK,'Sept,2013'!$JOP:$JOP,'Sept,2013'!$JYG:$JYG,'Sept,2013'!$JYL:$JYL,'Sept,2013'!$KIC:$KIC,'Sept,2013'!$KIH:$KIH,'Sept,2013'!$KRY:$KRY,'Sept,2013'!$KSD:$KSD,'Sept,2013'!$LBU:$LBU,'Sept,2013'!$LBZ:$LBZ,'Sept,2013'!$LLQ:$LLQ,'Sept,2013'!$LLV:$LLV,'Sept,2013'!$LVM:$LVM,'Sept,2013'!$LVR:$LVR,'Sept,2013'!$MFI:$MFI,'Sept,2013'!$MFN:$MFN,'Sept,2013'!$MPE:$MPE,'Sept,2013'!$MPJ:$MPJ,'Sept,2013'!$MZA:$MZA,'Sept,2013'!$MZF:$MZF,'Sept,2013'!$NIW:$NIW,'Sept,2013'!$NJB:$NJB,'Sept,2013'!$NSS:$NSS,'Sept,2013'!$NSX:$NSX,'Sept,2013'!$OCO:$OCO,'Sept,2013'!$OCT:$OCT,'Sept,2013'!$OMK:$OMK,'Sept,2013'!$OMP:$OMP,'Sept,2013'!$OWG:$OWG,'Sept,2013'!$OWL:$OWL,'Sept,2013'!$PGC:$PGC,'Sept,2013'!$PGH:$PGH,'Sept,2013'!$PPY:$PPY,'Sept,2013'!$PQD:$PQD,'Sept,2013'!$PZU:$PZU,'Sept,2013'!$PZZ:$PZZ,'Sept,2013'!$QJQ:$QJQ,'Sept,2013'!$QJV:$QJV,'Sept,2013'!$QTM:$QTM,'Sept,2013'!$QTR:$QTR,'Sept,2013'!$RDI:$RDI,'Sept,2013'!$RDN:$RDN,'Sept,2013'!$RNE:$RNE,'Sept,2013'!$RNJ:$RNJ,'Sept,2013'!$RXA:$RXA,'Sept,2013'!$RXF:$RXF,'Sept,2013'!$SGW:$SGW,'Sept,2013'!$SHB:$SHB,'Sept,2013'!$SQS:$SQS,'Sept,2013'!$SQX:$SQX,'Sept,2013'!$TAO:$TAO,'Sept,2013'!$TAT:$TAT,'Sept,2013'!$TKK:$TKK,'Sept,2013'!$TKP:$TKP,'Sept,2013'!$TUG:$TUG,'Sept,2013'!$TUL:$TUL,'Sept,2013'!$UEC:$UEC,'Sept,2013'!$UEH:$UEH,'Sept,2013'!$UNY:$UNY,'Sept,2013'!$UOD:$UOD,'Sept,2013'!$UXU:$UXU,'Sept,2013'!$UXZ:$UXZ,'Sept,2013'!$VHQ:$VHQ,'Sept,2013'!$VHV:$VHV,'Sept,2013'!$VRM:$VRM,'Sept,2013'!$VRR:$VRR,'Sept,2013'!$WBI:$WBI,'Sept,2013'!$WBN:$WBN,'Sept,2013'!$WLE:$WLE,'Sept,2013'!$WLJ:$WLJ,'Sept,2013'!$WVA:$WVA,'Sept,2013'!$WVF:$WVF</definedName>
    <definedName name="Z_2A0E4364_AB45_4F94_A442_E548A39F1C61_.wvu.Cols" localSheetId="0" hidden="1">'Timesheet Jan, 2013'!$B:$B,'Timesheet Jan, 2013'!$G:$G,'Timesheet Jan, 2013'!$IX:$IX,'Timesheet Jan, 2013'!$JC:$JC,'Timesheet Jan, 2013'!$ST:$ST,'Timesheet Jan, 2013'!$SY:$SY,'Timesheet Jan, 2013'!$ACP:$ACP,'Timesheet Jan, 2013'!$ACU:$ACU,'Timesheet Jan, 2013'!$AML:$AML,'Timesheet Jan, 2013'!$AMQ:$AMQ,'Timesheet Jan, 2013'!$AWH:$AWH,'Timesheet Jan, 2013'!$AWM:$AWM,'Timesheet Jan, 2013'!$BGD:$BGD,'Timesheet Jan, 2013'!$BGI:$BGI,'Timesheet Jan, 2013'!$BPZ:$BPZ,'Timesheet Jan, 2013'!$BQE:$BQE,'Timesheet Jan, 2013'!$BZV:$BZV,'Timesheet Jan, 2013'!$CAA:$CAA,'Timesheet Jan, 2013'!$CJR:$CJR,'Timesheet Jan, 2013'!$CJW:$CJW,'Timesheet Jan, 2013'!$CTN:$CTN,'Timesheet Jan, 2013'!$CTS:$CTS,'Timesheet Jan, 2013'!$DDJ:$DDJ,'Timesheet Jan, 2013'!$DDO:$DDO,'Timesheet Jan, 2013'!$DNF:$DNF,'Timesheet Jan, 2013'!$DNK:$DNK,'Timesheet Jan, 2013'!$DXB:$DXB,'Timesheet Jan, 2013'!$DXG:$DXG,'Timesheet Jan, 2013'!$EGX:$EGX,'Timesheet Jan, 2013'!$EHC:$EHC,'Timesheet Jan, 2013'!$EQT:$EQT,'Timesheet Jan, 2013'!$EQY:$EQY,'Timesheet Jan, 2013'!$FAP:$FAP,'Timesheet Jan, 2013'!$FAU:$FAU,'Timesheet Jan, 2013'!$FKL:$FKL,'Timesheet Jan, 2013'!$FKQ:$FKQ,'Timesheet Jan, 2013'!$FUH:$FUH,'Timesheet Jan, 2013'!$FUM:$FUM,'Timesheet Jan, 2013'!$GED:$GED,'Timesheet Jan, 2013'!$GEI:$GEI,'Timesheet Jan, 2013'!$GNZ:$GNZ,'Timesheet Jan, 2013'!$GOE:$GOE,'Timesheet Jan, 2013'!$GXV:$GXV,'Timesheet Jan, 2013'!$GYA:$GYA,'Timesheet Jan, 2013'!$HHR:$HHR,'Timesheet Jan, 2013'!$HHW:$HHW,'Timesheet Jan, 2013'!$HRN:$HRN,'Timesheet Jan, 2013'!$HRS:$HRS,'Timesheet Jan, 2013'!$IBJ:$IBJ,'Timesheet Jan, 2013'!$IBO:$IBO,'Timesheet Jan, 2013'!$ILF:$ILF,'Timesheet Jan, 2013'!$ILK:$ILK,'Timesheet Jan, 2013'!$IVB:$IVB,'Timesheet Jan, 2013'!$IVG:$IVG,'Timesheet Jan, 2013'!$JEX:$JEX,'Timesheet Jan, 2013'!$JFC:$JFC,'Timesheet Jan, 2013'!$JOT:$JOT,'Timesheet Jan, 2013'!$JOY:$JOY,'Timesheet Jan, 2013'!$JYP:$JYP,'Timesheet Jan, 2013'!$JYU:$JYU,'Timesheet Jan, 2013'!$KIL:$KIL,'Timesheet Jan, 2013'!$KIQ:$KIQ,'Timesheet Jan, 2013'!$KSH:$KSH,'Timesheet Jan, 2013'!$KSM:$KSM,'Timesheet Jan, 2013'!$LCD:$LCD,'Timesheet Jan, 2013'!$LCI:$LCI,'Timesheet Jan, 2013'!$LLZ:$LLZ,'Timesheet Jan, 2013'!$LME:$LME,'Timesheet Jan, 2013'!$LVV:$LVV,'Timesheet Jan, 2013'!$LWA:$LWA,'Timesheet Jan, 2013'!$MFR:$MFR,'Timesheet Jan, 2013'!$MFW:$MFW,'Timesheet Jan, 2013'!$MPN:$MPN,'Timesheet Jan, 2013'!$MPS:$MPS,'Timesheet Jan, 2013'!$MZJ:$MZJ,'Timesheet Jan, 2013'!$MZO:$MZO,'Timesheet Jan, 2013'!$NJF:$NJF,'Timesheet Jan, 2013'!$NJK:$NJK,'Timesheet Jan, 2013'!$NTB:$NTB,'Timesheet Jan, 2013'!$NTG:$NTG,'Timesheet Jan, 2013'!$OCX:$OCX,'Timesheet Jan, 2013'!$ODC:$ODC,'Timesheet Jan, 2013'!$OMT:$OMT,'Timesheet Jan, 2013'!$OMY:$OMY,'Timesheet Jan, 2013'!$OWP:$OWP,'Timesheet Jan, 2013'!$OWU:$OWU,'Timesheet Jan, 2013'!$PGL:$PGL,'Timesheet Jan, 2013'!$PGQ:$PGQ,'Timesheet Jan, 2013'!$PQH:$PQH,'Timesheet Jan, 2013'!$PQM:$PQM,'Timesheet Jan, 2013'!$QAD:$QAD,'Timesheet Jan, 2013'!$QAI:$QAI,'Timesheet Jan, 2013'!$QJZ:$QJZ,'Timesheet Jan, 2013'!$QKE:$QKE,'Timesheet Jan, 2013'!$QTV:$QTV,'Timesheet Jan, 2013'!$QUA:$QUA,'Timesheet Jan, 2013'!$RDR:$RDR,'Timesheet Jan, 2013'!$RDW:$RDW,'Timesheet Jan, 2013'!$RNN:$RNN,'Timesheet Jan, 2013'!$RNS:$RNS,'Timesheet Jan, 2013'!$RXJ:$RXJ,'Timesheet Jan, 2013'!$RXO:$RXO,'Timesheet Jan, 2013'!$SHF:$SHF,'Timesheet Jan, 2013'!$SHK:$SHK,'Timesheet Jan, 2013'!$SRB:$SRB,'Timesheet Jan, 2013'!$SRG:$SRG,'Timesheet Jan, 2013'!$TAX:$TAX,'Timesheet Jan, 2013'!$TBC:$TBC,'Timesheet Jan, 2013'!$TKT:$TKT,'Timesheet Jan, 2013'!$TKY:$TKY,'Timesheet Jan, 2013'!$TUP:$TUP,'Timesheet Jan, 2013'!$TUU:$TUU,'Timesheet Jan, 2013'!$UEL:$UEL,'Timesheet Jan, 2013'!$UEQ:$UEQ,'Timesheet Jan, 2013'!$UOH:$UOH,'Timesheet Jan, 2013'!$UOM:$UOM,'Timesheet Jan, 2013'!$UYD:$UYD,'Timesheet Jan, 2013'!$UYI:$UYI,'Timesheet Jan, 2013'!$VHZ:$VHZ,'Timesheet Jan, 2013'!$VIE:$VIE,'Timesheet Jan, 2013'!$VRV:$VRV,'Timesheet Jan, 2013'!$VSA:$VSA,'Timesheet Jan, 2013'!$WBR:$WBR,'Timesheet Jan, 2013'!$WBW:$WBW,'Timesheet Jan, 2013'!$WLN:$WLN,'Timesheet Jan, 2013'!$WLS:$WLS,'Timesheet Jan, 2013'!$WVJ:$WVJ,'Timesheet Jan, 2013'!$WVO:$WVO</definedName>
    <definedName name="Z_2A0E4364_AB45_4F94_A442_E548A39F1C61_.wvu.FilterData" localSheetId="1" hidden="1">'Feb, 2013'!$A$4:$IU$88</definedName>
    <definedName name="Z_2A0E4364_AB45_4F94_A442_E548A39F1C61_.wvu.FilterData" localSheetId="2" hidden="1">'Mar, 2013'!$A$4:$IU$91</definedName>
    <definedName name="Z_2A0E4364_AB45_4F94_A442_E548A39F1C61_.wvu.FilterData" localSheetId="0" hidden="1">'Timesheet Jan, 2013'!$A$4:$IU$84</definedName>
    <definedName name="Z_8EFD07E6_2179_4B86_B1F2_8BFF9E102645_.wvu.Cols" localSheetId="3" hidden="1">'Apr, 2013'!$B:$B,'Apr, 2013'!$G:$G,'Apr, 2013'!$IM:$IM,'Apr, 2013'!$IR:$IR,'Apr, 2013'!$SI:$SI,'Apr, 2013'!$SN:$SN,'Apr, 2013'!$ACE:$ACE,'Apr, 2013'!$ACJ:$ACJ,'Apr, 2013'!$AMA:$AMA,'Apr, 2013'!$AMF:$AMF,'Apr, 2013'!$AVW:$AVW,'Apr, 2013'!$AWB:$AWB,'Apr, 2013'!$BFS:$BFS,'Apr, 2013'!$BFX:$BFX,'Apr, 2013'!$BPO:$BPO,'Apr, 2013'!$BPT:$BPT,'Apr, 2013'!$BZK:$BZK,'Apr, 2013'!$BZP:$BZP,'Apr, 2013'!$CJG:$CJG,'Apr, 2013'!$CJL:$CJL,'Apr, 2013'!$CTC:$CTC,'Apr, 2013'!$CTH:$CTH,'Apr, 2013'!$DCY:$DCY,'Apr, 2013'!$DDD:$DDD,'Apr, 2013'!$DMU:$DMU,'Apr, 2013'!$DMZ:$DMZ,'Apr, 2013'!$DWQ:$DWQ,'Apr, 2013'!$DWV:$DWV,'Apr, 2013'!$EGM:$EGM,'Apr, 2013'!$EGR:$EGR,'Apr, 2013'!$EQI:$EQI,'Apr, 2013'!$EQN:$EQN,'Apr, 2013'!$FAE:$FAE,'Apr, 2013'!$FAJ:$FAJ,'Apr, 2013'!$FKA:$FKA,'Apr, 2013'!$FKF:$FKF,'Apr, 2013'!$FTW:$FTW,'Apr, 2013'!$FUB:$FUB,'Apr, 2013'!$GDS:$GDS,'Apr, 2013'!$GDX:$GDX,'Apr, 2013'!$GNO:$GNO,'Apr, 2013'!$GNT:$GNT,'Apr, 2013'!$GXK:$GXK,'Apr, 2013'!$GXP:$GXP,'Apr, 2013'!$HHG:$HHG,'Apr, 2013'!$HHL:$HHL,'Apr, 2013'!$HRC:$HRC,'Apr, 2013'!$HRH:$HRH,'Apr, 2013'!$IAY:$IAY,'Apr, 2013'!$IBD:$IBD,'Apr, 2013'!$IKU:$IKU,'Apr, 2013'!$IKZ:$IKZ,'Apr, 2013'!$IUQ:$IUQ,'Apr, 2013'!$IUV:$IUV,'Apr, 2013'!$JEM:$JEM,'Apr, 2013'!$JER:$JER,'Apr, 2013'!$JOI:$JOI,'Apr, 2013'!$JON:$JON,'Apr, 2013'!$JYE:$JYE,'Apr, 2013'!$JYJ:$JYJ,'Apr, 2013'!$KIA:$KIA,'Apr, 2013'!$KIF:$KIF,'Apr, 2013'!$KRW:$KRW,'Apr, 2013'!$KSB:$KSB,'Apr, 2013'!$LBS:$LBS,'Apr, 2013'!$LBX:$LBX,'Apr, 2013'!$LLO:$LLO,'Apr, 2013'!$LLT:$LLT,'Apr, 2013'!$LVK:$LVK,'Apr, 2013'!$LVP:$LVP,'Apr, 2013'!$MFG:$MFG,'Apr, 2013'!$MFL:$MFL,'Apr, 2013'!$MPC:$MPC,'Apr, 2013'!$MPH:$MPH,'Apr, 2013'!$MYY:$MYY,'Apr, 2013'!$MZD:$MZD,'Apr, 2013'!$NIU:$NIU,'Apr, 2013'!$NIZ:$NIZ,'Apr, 2013'!$NSQ:$NSQ,'Apr, 2013'!$NSV:$NSV,'Apr, 2013'!$OCM:$OCM,'Apr, 2013'!$OCR:$OCR,'Apr, 2013'!$OMI:$OMI,'Apr, 2013'!$OMN:$OMN,'Apr, 2013'!$OWE:$OWE,'Apr, 2013'!$OWJ:$OWJ,'Apr, 2013'!$PGA:$PGA,'Apr, 2013'!$PGF:$PGF,'Apr, 2013'!$PPW:$PPW,'Apr, 2013'!$PQB:$PQB,'Apr, 2013'!$PZS:$PZS,'Apr, 2013'!$PZX:$PZX,'Apr, 2013'!$QJO:$QJO,'Apr, 2013'!$QJT:$QJT,'Apr, 2013'!$QTK:$QTK,'Apr, 2013'!$QTP:$QTP,'Apr, 2013'!$RDG:$RDG,'Apr, 2013'!$RDL:$RDL,'Apr, 2013'!$RNC:$RNC,'Apr, 2013'!$RNH:$RNH,'Apr, 2013'!$RWY:$RWY,'Apr, 2013'!$RXD:$RXD,'Apr, 2013'!$SGU:$SGU,'Apr, 2013'!$SGZ:$SGZ,'Apr, 2013'!$SQQ:$SQQ,'Apr, 2013'!$SQV:$SQV,'Apr, 2013'!$TAM:$TAM,'Apr, 2013'!$TAR:$TAR,'Apr, 2013'!$TKI:$TKI,'Apr, 2013'!$TKN:$TKN,'Apr, 2013'!$TUE:$TUE,'Apr, 2013'!$TUJ:$TUJ,'Apr, 2013'!$UEA:$UEA,'Apr, 2013'!$UEF:$UEF,'Apr, 2013'!$UNW:$UNW,'Apr, 2013'!$UOB:$UOB,'Apr, 2013'!$UXS:$UXS,'Apr, 2013'!$UXX:$UXX,'Apr, 2013'!$VHO:$VHO,'Apr, 2013'!$VHT:$VHT,'Apr, 2013'!$VRK:$VRK,'Apr, 2013'!$VRP:$VRP,'Apr, 2013'!$WBG:$WBG,'Apr, 2013'!$WBL:$WBL,'Apr, 2013'!$WLC:$WLC,'Apr, 2013'!$WLH:$WLH,'Apr, 2013'!$WUY:$WUY,'Apr, 2013'!$WVD:$WVD</definedName>
    <definedName name="Z_8EFD07E6_2179_4B86_B1F2_8BFF9E102645_.wvu.Cols" localSheetId="1" hidden="1">'Feb, 2013'!$B:$B,'Feb, 2013'!$G:$G,'Feb, 2013'!$IX:$IX,'Feb, 2013'!$JC:$JC,'Feb, 2013'!$ST:$ST,'Feb, 2013'!$SY:$SY,'Feb, 2013'!$ACP:$ACP,'Feb, 2013'!$ACU:$ACU,'Feb, 2013'!$AML:$AML,'Feb, 2013'!$AMQ:$AMQ,'Feb, 2013'!$AWH:$AWH,'Feb, 2013'!$AWM:$AWM,'Feb, 2013'!$BGD:$BGD,'Feb, 2013'!$BGI:$BGI,'Feb, 2013'!$BPZ:$BPZ,'Feb, 2013'!$BQE:$BQE,'Feb, 2013'!$BZV:$BZV,'Feb, 2013'!$CAA:$CAA,'Feb, 2013'!$CJR:$CJR,'Feb, 2013'!$CJW:$CJW,'Feb, 2013'!$CTN:$CTN,'Feb, 2013'!$CTS:$CTS,'Feb, 2013'!$DDJ:$DDJ,'Feb, 2013'!$DDO:$DDO,'Feb, 2013'!$DNF:$DNF,'Feb, 2013'!$DNK:$DNK,'Feb, 2013'!$DXB:$DXB,'Feb, 2013'!$DXG:$DXG,'Feb, 2013'!$EGX:$EGX,'Feb, 2013'!$EHC:$EHC,'Feb, 2013'!$EQT:$EQT,'Feb, 2013'!$EQY:$EQY,'Feb, 2013'!$FAP:$FAP,'Feb, 2013'!$FAU:$FAU,'Feb, 2013'!$FKL:$FKL,'Feb, 2013'!$FKQ:$FKQ,'Feb, 2013'!$FUH:$FUH,'Feb, 2013'!$FUM:$FUM,'Feb, 2013'!$GED:$GED,'Feb, 2013'!$GEI:$GEI,'Feb, 2013'!$GNZ:$GNZ,'Feb, 2013'!$GOE:$GOE,'Feb, 2013'!$GXV:$GXV,'Feb, 2013'!$GYA:$GYA,'Feb, 2013'!$HHR:$HHR,'Feb, 2013'!$HHW:$HHW,'Feb, 2013'!$HRN:$HRN,'Feb, 2013'!$HRS:$HRS,'Feb, 2013'!$IBJ:$IBJ,'Feb, 2013'!$IBO:$IBO,'Feb, 2013'!$ILF:$ILF,'Feb, 2013'!$ILK:$ILK,'Feb, 2013'!$IVB:$IVB,'Feb, 2013'!$IVG:$IVG,'Feb, 2013'!$JEX:$JEX,'Feb, 2013'!$JFC:$JFC,'Feb, 2013'!$JOT:$JOT,'Feb, 2013'!$JOY:$JOY,'Feb, 2013'!$JYP:$JYP,'Feb, 2013'!$JYU:$JYU,'Feb, 2013'!$KIL:$KIL,'Feb, 2013'!$KIQ:$KIQ,'Feb, 2013'!$KSH:$KSH,'Feb, 2013'!$KSM:$KSM,'Feb, 2013'!$LCD:$LCD,'Feb, 2013'!$LCI:$LCI,'Feb, 2013'!$LLZ:$LLZ,'Feb, 2013'!$LME:$LME,'Feb, 2013'!$LVV:$LVV,'Feb, 2013'!$LWA:$LWA,'Feb, 2013'!$MFR:$MFR,'Feb, 2013'!$MFW:$MFW,'Feb, 2013'!$MPN:$MPN,'Feb, 2013'!$MPS:$MPS,'Feb, 2013'!$MZJ:$MZJ,'Feb, 2013'!$MZO:$MZO,'Feb, 2013'!$NJF:$NJF,'Feb, 2013'!$NJK:$NJK,'Feb, 2013'!$NTB:$NTB,'Feb, 2013'!$NTG:$NTG,'Feb, 2013'!$OCX:$OCX,'Feb, 2013'!$ODC:$ODC,'Feb, 2013'!$OMT:$OMT,'Feb, 2013'!$OMY:$OMY,'Feb, 2013'!$OWP:$OWP,'Feb, 2013'!$OWU:$OWU,'Feb, 2013'!$PGL:$PGL,'Feb, 2013'!$PGQ:$PGQ,'Feb, 2013'!$PQH:$PQH,'Feb, 2013'!$PQM:$PQM,'Feb, 2013'!$QAD:$QAD,'Feb, 2013'!$QAI:$QAI,'Feb, 2013'!$QJZ:$QJZ,'Feb, 2013'!$QKE:$QKE,'Feb, 2013'!$QTV:$QTV,'Feb, 2013'!$QUA:$QUA,'Feb, 2013'!$RDR:$RDR,'Feb, 2013'!$RDW:$RDW,'Feb, 2013'!$RNN:$RNN,'Feb, 2013'!$RNS:$RNS,'Feb, 2013'!$RXJ:$RXJ,'Feb, 2013'!$RXO:$RXO,'Feb, 2013'!$SHF:$SHF,'Feb, 2013'!$SHK:$SHK,'Feb, 2013'!$SRB:$SRB,'Feb, 2013'!$SRG:$SRG,'Feb, 2013'!$TAX:$TAX,'Feb, 2013'!$TBC:$TBC,'Feb, 2013'!$TKT:$TKT,'Feb, 2013'!$TKY:$TKY,'Feb, 2013'!$TUP:$TUP,'Feb, 2013'!$TUU:$TUU,'Feb, 2013'!$UEL:$UEL,'Feb, 2013'!$UEQ:$UEQ,'Feb, 2013'!$UOH:$UOH,'Feb, 2013'!$UOM:$UOM,'Feb, 2013'!$UYD:$UYD,'Feb, 2013'!$UYI:$UYI,'Feb, 2013'!$VHZ:$VHZ,'Feb, 2013'!$VIE:$VIE,'Feb, 2013'!$VRV:$VRV,'Feb, 2013'!$VSA:$VSA,'Feb, 2013'!$WBR:$WBR,'Feb, 2013'!$WBW:$WBW,'Feb, 2013'!$WLN:$WLN,'Feb, 2013'!$WLS:$WLS,'Feb, 2013'!$WVJ:$WVJ,'Feb, 2013'!$WVO:$WVO</definedName>
    <definedName name="Z_8EFD07E6_2179_4B86_B1F2_8BFF9E102645_.wvu.Cols" localSheetId="2" hidden="1">'Mar, 2013'!$B:$B,'Mar, 2013'!$G:$G,'Mar, 2013'!$IX:$IX,'Mar, 2013'!$JC:$JC,'Mar, 2013'!$ST:$ST,'Mar, 2013'!$SY:$SY,'Mar, 2013'!$ACP:$ACP,'Mar, 2013'!$ACU:$ACU,'Mar, 2013'!$AML:$AML,'Mar, 2013'!$AMQ:$AMQ,'Mar, 2013'!$AWH:$AWH,'Mar, 2013'!$AWM:$AWM,'Mar, 2013'!$BGD:$BGD,'Mar, 2013'!$BGI:$BGI,'Mar, 2013'!$BPZ:$BPZ,'Mar, 2013'!$BQE:$BQE,'Mar, 2013'!$BZV:$BZV,'Mar, 2013'!$CAA:$CAA,'Mar, 2013'!$CJR:$CJR,'Mar, 2013'!$CJW:$CJW,'Mar, 2013'!$CTN:$CTN,'Mar, 2013'!$CTS:$CTS,'Mar, 2013'!$DDJ:$DDJ,'Mar, 2013'!$DDO:$DDO,'Mar, 2013'!$DNF:$DNF,'Mar, 2013'!$DNK:$DNK,'Mar, 2013'!$DXB:$DXB,'Mar, 2013'!$DXG:$DXG,'Mar, 2013'!$EGX:$EGX,'Mar, 2013'!$EHC:$EHC,'Mar, 2013'!$EQT:$EQT,'Mar, 2013'!$EQY:$EQY,'Mar, 2013'!$FAP:$FAP,'Mar, 2013'!$FAU:$FAU,'Mar, 2013'!$FKL:$FKL,'Mar, 2013'!$FKQ:$FKQ,'Mar, 2013'!$FUH:$FUH,'Mar, 2013'!$FUM:$FUM,'Mar, 2013'!$GED:$GED,'Mar, 2013'!$GEI:$GEI,'Mar, 2013'!$GNZ:$GNZ,'Mar, 2013'!$GOE:$GOE,'Mar, 2013'!$GXV:$GXV,'Mar, 2013'!$GYA:$GYA,'Mar, 2013'!$HHR:$HHR,'Mar, 2013'!$HHW:$HHW,'Mar, 2013'!$HRN:$HRN,'Mar, 2013'!$HRS:$HRS,'Mar, 2013'!$IBJ:$IBJ,'Mar, 2013'!$IBO:$IBO,'Mar, 2013'!$ILF:$ILF,'Mar, 2013'!$ILK:$ILK,'Mar, 2013'!$IVB:$IVB,'Mar, 2013'!$IVG:$IVG,'Mar, 2013'!$JEX:$JEX,'Mar, 2013'!$JFC:$JFC,'Mar, 2013'!$JOT:$JOT,'Mar, 2013'!$JOY:$JOY,'Mar, 2013'!$JYP:$JYP,'Mar, 2013'!$JYU:$JYU,'Mar, 2013'!$KIL:$KIL,'Mar, 2013'!$KIQ:$KIQ,'Mar, 2013'!$KSH:$KSH,'Mar, 2013'!$KSM:$KSM,'Mar, 2013'!$LCD:$LCD,'Mar, 2013'!$LCI:$LCI,'Mar, 2013'!$LLZ:$LLZ,'Mar, 2013'!$LME:$LME,'Mar, 2013'!$LVV:$LVV,'Mar, 2013'!$LWA:$LWA,'Mar, 2013'!$MFR:$MFR,'Mar, 2013'!$MFW:$MFW,'Mar, 2013'!$MPN:$MPN,'Mar, 2013'!$MPS:$MPS,'Mar, 2013'!$MZJ:$MZJ,'Mar, 2013'!$MZO:$MZO,'Mar, 2013'!$NJF:$NJF,'Mar, 2013'!$NJK:$NJK,'Mar, 2013'!$NTB:$NTB,'Mar, 2013'!$NTG:$NTG,'Mar, 2013'!$OCX:$OCX,'Mar, 2013'!$ODC:$ODC,'Mar, 2013'!$OMT:$OMT,'Mar, 2013'!$OMY:$OMY,'Mar, 2013'!$OWP:$OWP,'Mar, 2013'!$OWU:$OWU,'Mar, 2013'!$PGL:$PGL,'Mar, 2013'!$PGQ:$PGQ,'Mar, 2013'!$PQH:$PQH,'Mar, 2013'!$PQM:$PQM,'Mar, 2013'!$QAD:$QAD,'Mar, 2013'!$QAI:$QAI,'Mar, 2013'!$QJZ:$QJZ,'Mar, 2013'!$QKE:$QKE,'Mar, 2013'!$QTV:$QTV,'Mar, 2013'!$QUA:$QUA,'Mar, 2013'!$RDR:$RDR,'Mar, 2013'!$RDW:$RDW,'Mar, 2013'!$RNN:$RNN,'Mar, 2013'!$RNS:$RNS,'Mar, 2013'!$RXJ:$RXJ,'Mar, 2013'!$RXO:$RXO,'Mar, 2013'!$SHF:$SHF,'Mar, 2013'!$SHK:$SHK,'Mar, 2013'!$SRB:$SRB,'Mar, 2013'!$SRG:$SRG,'Mar, 2013'!$TAX:$TAX,'Mar, 2013'!$TBC:$TBC,'Mar, 2013'!$TKT:$TKT,'Mar, 2013'!$TKY:$TKY,'Mar, 2013'!$TUP:$TUP,'Mar, 2013'!$TUU:$TUU,'Mar, 2013'!$UEL:$UEL,'Mar, 2013'!$UEQ:$UEQ,'Mar, 2013'!$UOH:$UOH,'Mar, 2013'!$UOM:$UOM,'Mar, 2013'!$UYD:$UYD,'Mar, 2013'!$UYI:$UYI,'Mar, 2013'!$VHZ:$VHZ,'Mar, 2013'!$VIE:$VIE,'Mar, 2013'!$VRV:$VRV,'Mar, 2013'!$VSA:$VSA,'Mar, 2013'!$WBR:$WBR,'Mar, 2013'!$WBW:$WBW,'Mar, 2013'!$WLN:$WLN,'Mar, 2013'!$WLS:$WLS,'Mar, 2013'!$WVJ:$WVJ,'Mar, 2013'!$WVO:$WVO</definedName>
    <definedName name="Z_8EFD07E6_2179_4B86_B1F2_8BFF9E102645_.wvu.Cols" localSheetId="4" hidden="1">'May,2013'!$B:$B,'May,2013'!$G:$G,'May,2013'!$II:$II,'May,2013'!$IN:$IN,'May,2013'!$SE:$SE,'May,2013'!$SJ:$SJ,'May,2013'!$ACA:$ACA,'May,2013'!$ACF:$ACF,'May,2013'!$ALW:$ALW,'May,2013'!$AMB:$AMB,'May,2013'!$AVS:$AVS,'May,2013'!$AVX:$AVX,'May,2013'!$BFO:$BFO,'May,2013'!$BFT:$BFT,'May,2013'!$BPK:$BPK,'May,2013'!$BPP:$BPP,'May,2013'!$BZG:$BZG,'May,2013'!$BZL:$BZL,'May,2013'!$CJC:$CJC,'May,2013'!$CJH:$CJH,'May,2013'!$CSY:$CSY,'May,2013'!$CTD:$CTD,'May,2013'!$DCU:$DCU,'May,2013'!$DCZ:$DCZ,'May,2013'!$DMQ:$DMQ,'May,2013'!$DMV:$DMV,'May,2013'!$DWM:$DWM,'May,2013'!$DWR:$DWR,'May,2013'!$EGI:$EGI,'May,2013'!$EGN:$EGN,'May,2013'!$EQE:$EQE,'May,2013'!$EQJ:$EQJ,'May,2013'!$FAA:$FAA,'May,2013'!$FAF:$FAF,'May,2013'!$FJW:$FJW,'May,2013'!$FKB:$FKB,'May,2013'!$FTS:$FTS,'May,2013'!$FTX:$FTX,'May,2013'!$GDO:$GDO,'May,2013'!$GDT:$GDT,'May,2013'!$GNK:$GNK,'May,2013'!$GNP:$GNP,'May,2013'!$GXG:$GXG,'May,2013'!$GXL:$GXL,'May,2013'!$HHC:$HHC,'May,2013'!$HHH:$HHH,'May,2013'!$HQY:$HQY,'May,2013'!$HRD:$HRD,'May,2013'!$IAU:$IAU,'May,2013'!$IAZ:$IAZ,'May,2013'!$IKQ:$IKQ,'May,2013'!$IKV:$IKV,'May,2013'!$IUM:$IUM,'May,2013'!$IUR:$IUR,'May,2013'!$JEI:$JEI,'May,2013'!$JEN:$JEN,'May,2013'!$JOE:$JOE,'May,2013'!$JOJ:$JOJ,'May,2013'!$JYA:$JYA,'May,2013'!$JYF:$JYF,'May,2013'!$KHW:$KHW,'May,2013'!$KIB:$KIB,'May,2013'!$KRS:$KRS,'May,2013'!$KRX:$KRX,'May,2013'!$LBO:$LBO,'May,2013'!$LBT:$LBT,'May,2013'!$LLK:$LLK,'May,2013'!$LLP:$LLP,'May,2013'!$LVG:$LVG,'May,2013'!$LVL:$LVL,'May,2013'!$MFC:$MFC,'May,2013'!$MFH:$MFH,'May,2013'!$MOY:$MOY,'May,2013'!$MPD:$MPD,'May,2013'!$MYU:$MYU,'May,2013'!$MYZ:$MYZ,'May,2013'!$NIQ:$NIQ,'May,2013'!$NIV:$NIV,'May,2013'!$NSM:$NSM,'May,2013'!$NSR:$NSR,'May,2013'!$OCI:$OCI,'May,2013'!$OCN:$OCN,'May,2013'!$OME:$OME,'May,2013'!$OMJ:$OMJ,'May,2013'!$OWA:$OWA,'May,2013'!$OWF:$OWF,'May,2013'!$PFW:$PFW,'May,2013'!$PGB:$PGB,'May,2013'!$PPS:$PPS,'May,2013'!$PPX:$PPX,'May,2013'!$PZO:$PZO,'May,2013'!$PZT:$PZT,'May,2013'!$QJK:$QJK,'May,2013'!$QJP:$QJP,'May,2013'!$QTG:$QTG,'May,2013'!$QTL:$QTL,'May,2013'!$RDC:$RDC,'May,2013'!$RDH:$RDH,'May,2013'!$RMY:$RMY,'May,2013'!$RND:$RND,'May,2013'!$RWU:$RWU,'May,2013'!$RWZ:$RWZ,'May,2013'!$SGQ:$SGQ,'May,2013'!$SGV:$SGV,'May,2013'!$SQM:$SQM,'May,2013'!$SQR:$SQR,'May,2013'!$TAI:$TAI,'May,2013'!$TAN:$TAN,'May,2013'!$TKE:$TKE,'May,2013'!$TKJ:$TKJ,'May,2013'!$TUA:$TUA,'May,2013'!$TUF:$TUF,'May,2013'!$UDW:$UDW,'May,2013'!$UEB:$UEB,'May,2013'!$UNS:$UNS,'May,2013'!$UNX:$UNX,'May,2013'!$UXO:$UXO,'May,2013'!$UXT:$UXT,'May,2013'!$VHK:$VHK,'May,2013'!$VHP:$VHP,'May,2013'!$VRG:$VRG,'May,2013'!$VRL:$VRL,'May,2013'!$WBC:$WBC,'May,2013'!$WBH:$WBH,'May,2013'!$WKY:$WKY,'May,2013'!$WLD:$WLD,'May,2013'!$WUU:$WUU,'May,2013'!$WUZ:$WUZ</definedName>
    <definedName name="Z_8EFD07E6_2179_4B86_B1F2_8BFF9E102645_.wvu.Cols" localSheetId="0" hidden="1">'Timesheet Jan, 2013'!$B:$B,'Timesheet Jan, 2013'!$G:$G,'Timesheet Jan, 2013'!$IX:$IX,'Timesheet Jan, 2013'!$JC:$JC,'Timesheet Jan, 2013'!$ST:$ST,'Timesheet Jan, 2013'!$SY:$SY,'Timesheet Jan, 2013'!$ACP:$ACP,'Timesheet Jan, 2013'!$ACU:$ACU,'Timesheet Jan, 2013'!$AML:$AML,'Timesheet Jan, 2013'!$AMQ:$AMQ,'Timesheet Jan, 2013'!$AWH:$AWH,'Timesheet Jan, 2013'!$AWM:$AWM,'Timesheet Jan, 2013'!$BGD:$BGD,'Timesheet Jan, 2013'!$BGI:$BGI,'Timesheet Jan, 2013'!$BPZ:$BPZ,'Timesheet Jan, 2013'!$BQE:$BQE,'Timesheet Jan, 2013'!$BZV:$BZV,'Timesheet Jan, 2013'!$CAA:$CAA,'Timesheet Jan, 2013'!$CJR:$CJR,'Timesheet Jan, 2013'!$CJW:$CJW,'Timesheet Jan, 2013'!$CTN:$CTN,'Timesheet Jan, 2013'!$CTS:$CTS,'Timesheet Jan, 2013'!$DDJ:$DDJ,'Timesheet Jan, 2013'!$DDO:$DDO,'Timesheet Jan, 2013'!$DNF:$DNF,'Timesheet Jan, 2013'!$DNK:$DNK,'Timesheet Jan, 2013'!$DXB:$DXB,'Timesheet Jan, 2013'!$DXG:$DXG,'Timesheet Jan, 2013'!$EGX:$EGX,'Timesheet Jan, 2013'!$EHC:$EHC,'Timesheet Jan, 2013'!$EQT:$EQT,'Timesheet Jan, 2013'!$EQY:$EQY,'Timesheet Jan, 2013'!$FAP:$FAP,'Timesheet Jan, 2013'!$FAU:$FAU,'Timesheet Jan, 2013'!$FKL:$FKL,'Timesheet Jan, 2013'!$FKQ:$FKQ,'Timesheet Jan, 2013'!$FUH:$FUH,'Timesheet Jan, 2013'!$FUM:$FUM,'Timesheet Jan, 2013'!$GED:$GED,'Timesheet Jan, 2013'!$GEI:$GEI,'Timesheet Jan, 2013'!$GNZ:$GNZ,'Timesheet Jan, 2013'!$GOE:$GOE,'Timesheet Jan, 2013'!$GXV:$GXV,'Timesheet Jan, 2013'!$GYA:$GYA,'Timesheet Jan, 2013'!$HHR:$HHR,'Timesheet Jan, 2013'!$HHW:$HHW,'Timesheet Jan, 2013'!$HRN:$HRN,'Timesheet Jan, 2013'!$HRS:$HRS,'Timesheet Jan, 2013'!$IBJ:$IBJ,'Timesheet Jan, 2013'!$IBO:$IBO,'Timesheet Jan, 2013'!$ILF:$ILF,'Timesheet Jan, 2013'!$ILK:$ILK,'Timesheet Jan, 2013'!$IVB:$IVB,'Timesheet Jan, 2013'!$IVG:$IVG,'Timesheet Jan, 2013'!$JEX:$JEX,'Timesheet Jan, 2013'!$JFC:$JFC,'Timesheet Jan, 2013'!$JOT:$JOT,'Timesheet Jan, 2013'!$JOY:$JOY,'Timesheet Jan, 2013'!$JYP:$JYP,'Timesheet Jan, 2013'!$JYU:$JYU,'Timesheet Jan, 2013'!$KIL:$KIL,'Timesheet Jan, 2013'!$KIQ:$KIQ,'Timesheet Jan, 2013'!$KSH:$KSH,'Timesheet Jan, 2013'!$KSM:$KSM,'Timesheet Jan, 2013'!$LCD:$LCD,'Timesheet Jan, 2013'!$LCI:$LCI,'Timesheet Jan, 2013'!$LLZ:$LLZ,'Timesheet Jan, 2013'!$LME:$LME,'Timesheet Jan, 2013'!$LVV:$LVV,'Timesheet Jan, 2013'!$LWA:$LWA,'Timesheet Jan, 2013'!$MFR:$MFR,'Timesheet Jan, 2013'!$MFW:$MFW,'Timesheet Jan, 2013'!$MPN:$MPN,'Timesheet Jan, 2013'!$MPS:$MPS,'Timesheet Jan, 2013'!$MZJ:$MZJ,'Timesheet Jan, 2013'!$MZO:$MZO,'Timesheet Jan, 2013'!$NJF:$NJF,'Timesheet Jan, 2013'!$NJK:$NJK,'Timesheet Jan, 2013'!$NTB:$NTB,'Timesheet Jan, 2013'!$NTG:$NTG,'Timesheet Jan, 2013'!$OCX:$OCX,'Timesheet Jan, 2013'!$ODC:$ODC,'Timesheet Jan, 2013'!$OMT:$OMT,'Timesheet Jan, 2013'!$OMY:$OMY,'Timesheet Jan, 2013'!$OWP:$OWP,'Timesheet Jan, 2013'!$OWU:$OWU,'Timesheet Jan, 2013'!$PGL:$PGL,'Timesheet Jan, 2013'!$PGQ:$PGQ,'Timesheet Jan, 2013'!$PQH:$PQH,'Timesheet Jan, 2013'!$PQM:$PQM,'Timesheet Jan, 2013'!$QAD:$QAD,'Timesheet Jan, 2013'!$QAI:$QAI,'Timesheet Jan, 2013'!$QJZ:$QJZ,'Timesheet Jan, 2013'!$QKE:$QKE,'Timesheet Jan, 2013'!$QTV:$QTV,'Timesheet Jan, 2013'!$QUA:$QUA,'Timesheet Jan, 2013'!$RDR:$RDR,'Timesheet Jan, 2013'!$RDW:$RDW,'Timesheet Jan, 2013'!$RNN:$RNN,'Timesheet Jan, 2013'!$RNS:$RNS,'Timesheet Jan, 2013'!$RXJ:$RXJ,'Timesheet Jan, 2013'!$RXO:$RXO,'Timesheet Jan, 2013'!$SHF:$SHF,'Timesheet Jan, 2013'!$SHK:$SHK,'Timesheet Jan, 2013'!$SRB:$SRB,'Timesheet Jan, 2013'!$SRG:$SRG,'Timesheet Jan, 2013'!$TAX:$TAX,'Timesheet Jan, 2013'!$TBC:$TBC,'Timesheet Jan, 2013'!$TKT:$TKT,'Timesheet Jan, 2013'!$TKY:$TKY,'Timesheet Jan, 2013'!$TUP:$TUP,'Timesheet Jan, 2013'!$TUU:$TUU,'Timesheet Jan, 2013'!$UEL:$UEL,'Timesheet Jan, 2013'!$UEQ:$UEQ,'Timesheet Jan, 2013'!$UOH:$UOH,'Timesheet Jan, 2013'!$UOM:$UOM,'Timesheet Jan, 2013'!$UYD:$UYD,'Timesheet Jan, 2013'!$UYI:$UYI,'Timesheet Jan, 2013'!$VHZ:$VHZ,'Timesheet Jan, 2013'!$VIE:$VIE,'Timesheet Jan, 2013'!$VRV:$VRV,'Timesheet Jan, 2013'!$VSA:$VSA,'Timesheet Jan, 2013'!$WBR:$WBR,'Timesheet Jan, 2013'!$WBW:$WBW,'Timesheet Jan, 2013'!$WLN:$WLN,'Timesheet Jan, 2013'!$WLS:$WLS,'Timesheet Jan, 2013'!$WVJ:$WVJ,'Timesheet Jan, 2013'!$WVO:$WVO</definedName>
    <definedName name="Z_8EFD07E6_2179_4B86_B1F2_8BFF9E102645_.wvu.FilterData" localSheetId="1" hidden="1">'Feb, 2013'!$A$4:$IU$88</definedName>
    <definedName name="Z_8EFD07E6_2179_4B86_B1F2_8BFF9E102645_.wvu.FilterData" localSheetId="2" hidden="1">'Mar, 2013'!$A$4:$IU$91</definedName>
    <definedName name="Z_8EFD07E6_2179_4B86_B1F2_8BFF9E102645_.wvu.FilterData" localSheetId="0" hidden="1">'Timesheet Jan, 2013'!$A$4:$IU$84</definedName>
    <definedName name="Z_D25C78CA_95ED_43B0_83AB_8C4576FD0FBF_.wvu.Cols" localSheetId="3" hidden="1">'Apr, 2013'!$G:$G,'Apr, 2013'!$IM:$IM,'Apr, 2013'!$IR:$IR,'Apr, 2013'!$SI:$SI,'Apr, 2013'!$SN:$SN,'Apr, 2013'!$ACE:$ACE,'Apr, 2013'!$ACJ:$ACJ,'Apr, 2013'!$AMA:$AMA,'Apr, 2013'!$AMF:$AMF,'Apr, 2013'!$AVW:$AVW,'Apr, 2013'!$AWB:$AWB,'Apr, 2013'!$BFS:$BFS,'Apr, 2013'!$BFX:$BFX,'Apr, 2013'!$BPO:$BPO,'Apr, 2013'!$BPT:$BPT,'Apr, 2013'!$BZK:$BZK,'Apr, 2013'!$BZP:$BZP,'Apr, 2013'!$CJG:$CJG,'Apr, 2013'!$CJL:$CJL,'Apr, 2013'!$CTC:$CTC,'Apr, 2013'!$CTH:$CTH,'Apr, 2013'!$DCY:$DCY,'Apr, 2013'!$DDD:$DDD,'Apr, 2013'!$DMU:$DMU,'Apr, 2013'!$DMZ:$DMZ,'Apr, 2013'!$DWQ:$DWQ,'Apr, 2013'!$DWV:$DWV,'Apr, 2013'!$EGM:$EGM,'Apr, 2013'!$EGR:$EGR,'Apr, 2013'!$EQI:$EQI,'Apr, 2013'!$EQN:$EQN,'Apr, 2013'!$FAE:$FAE,'Apr, 2013'!$FAJ:$FAJ,'Apr, 2013'!$FKA:$FKA,'Apr, 2013'!$FKF:$FKF,'Apr, 2013'!$FTW:$FTW,'Apr, 2013'!$FUB:$FUB,'Apr, 2013'!$GDS:$GDS,'Apr, 2013'!$GDX:$GDX,'Apr, 2013'!$GNO:$GNO,'Apr, 2013'!$GNT:$GNT,'Apr, 2013'!$GXK:$GXK,'Apr, 2013'!$GXP:$GXP,'Apr, 2013'!$HHG:$HHG,'Apr, 2013'!$HHL:$HHL,'Apr, 2013'!$HRC:$HRC,'Apr, 2013'!$HRH:$HRH,'Apr, 2013'!$IAY:$IAY,'Apr, 2013'!$IBD:$IBD,'Apr, 2013'!$IKU:$IKU,'Apr, 2013'!$IKZ:$IKZ,'Apr, 2013'!$IUQ:$IUQ,'Apr, 2013'!$IUV:$IUV,'Apr, 2013'!$JEM:$JEM,'Apr, 2013'!$JER:$JER,'Apr, 2013'!$JOI:$JOI,'Apr, 2013'!$JON:$JON,'Apr, 2013'!$JYE:$JYE,'Apr, 2013'!$JYJ:$JYJ,'Apr, 2013'!$KIA:$KIA,'Apr, 2013'!$KIF:$KIF,'Apr, 2013'!$KRW:$KRW,'Apr, 2013'!$KSB:$KSB,'Apr, 2013'!$LBS:$LBS,'Apr, 2013'!$LBX:$LBX,'Apr, 2013'!$LLO:$LLO,'Apr, 2013'!$LLT:$LLT,'Apr, 2013'!$LVK:$LVK,'Apr, 2013'!$LVP:$LVP,'Apr, 2013'!$MFG:$MFG,'Apr, 2013'!$MFL:$MFL,'Apr, 2013'!$MPC:$MPC,'Apr, 2013'!$MPH:$MPH,'Apr, 2013'!$MYY:$MYY,'Apr, 2013'!$MZD:$MZD,'Apr, 2013'!$NIU:$NIU,'Apr, 2013'!$NIZ:$NIZ,'Apr, 2013'!$NSQ:$NSQ,'Apr, 2013'!$NSV:$NSV,'Apr, 2013'!$OCM:$OCM,'Apr, 2013'!$OCR:$OCR,'Apr, 2013'!$OMI:$OMI,'Apr, 2013'!$OMN:$OMN,'Apr, 2013'!$OWE:$OWE,'Apr, 2013'!$OWJ:$OWJ,'Apr, 2013'!$PGA:$PGA,'Apr, 2013'!$PGF:$PGF,'Apr, 2013'!$PPW:$PPW,'Apr, 2013'!$PQB:$PQB,'Apr, 2013'!$PZS:$PZS,'Apr, 2013'!$PZX:$PZX,'Apr, 2013'!$QJO:$QJO,'Apr, 2013'!$QJT:$QJT,'Apr, 2013'!$QTK:$QTK,'Apr, 2013'!$QTP:$QTP,'Apr, 2013'!$RDG:$RDG,'Apr, 2013'!$RDL:$RDL,'Apr, 2013'!$RNC:$RNC,'Apr, 2013'!$RNH:$RNH,'Apr, 2013'!$RWY:$RWY,'Apr, 2013'!$RXD:$RXD,'Apr, 2013'!$SGU:$SGU,'Apr, 2013'!$SGZ:$SGZ,'Apr, 2013'!$SQQ:$SQQ,'Apr, 2013'!$SQV:$SQV,'Apr, 2013'!$TAM:$TAM,'Apr, 2013'!$TAR:$TAR,'Apr, 2013'!$TKI:$TKI,'Apr, 2013'!$TKN:$TKN,'Apr, 2013'!$TUE:$TUE,'Apr, 2013'!$TUJ:$TUJ,'Apr, 2013'!$UEA:$UEA,'Apr, 2013'!$UEF:$UEF,'Apr, 2013'!$UNW:$UNW,'Apr, 2013'!$UOB:$UOB,'Apr, 2013'!$UXS:$UXS,'Apr, 2013'!$UXX:$UXX,'Apr, 2013'!$VHO:$VHO,'Apr, 2013'!$VHT:$VHT,'Apr, 2013'!$VRK:$VRK,'Apr, 2013'!$VRP:$VRP,'Apr, 2013'!$WBG:$WBG,'Apr, 2013'!$WBL:$WBL,'Apr, 2013'!$WLC:$WLC,'Apr, 2013'!$WLH:$WLH,'Apr, 2013'!$WUY:$WUY,'Apr, 2013'!$WVD:$WVD</definedName>
    <definedName name="Z_D25C78CA_95ED_43B0_83AB_8C4576FD0FBF_.wvu.Cols" localSheetId="7" hidden="1">'August,2013'!$B:$B,'August,2013'!$G:$G,'August,2013'!$IQ:$IQ,'August,2013'!$IV:$IV,'August,2013'!$SM:$SM,'August,2013'!$SR:$SR,'August,2013'!$ACI:$ACI,'August,2013'!$ACN:$ACN,'August,2013'!$AME:$AME,'August,2013'!$AMJ:$AMJ,'August,2013'!$AWA:$AWA,'August,2013'!$AWF:$AWF,'August,2013'!$BFW:$BFW,'August,2013'!$BGB:$BGB,'August,2013'!$BPS:$BPS,'August,2013'!$BPX:$BPX,'August,2013'!$BZO:$BZO,'August,2013'!$BZT:$BZT,'August,2013'!$CJK:$CJK,'August,2013'!$CJP:$CJP,'August,2013'!$CTG:$CTG,'August,2013'!$CTL:$CTL,'August,2013'!$DDC:$DDC,'August,2013'!$DDH:$DDH,'August,2013'!$DMY:$DMY,'August,2013'!$DND:$DND,'August,2013'!$DWU:$DWU,'August,2013'!$DWZ:$DWZ,'August,2013'!$EGQ:$EGQ,'August,2013'!$EGV:$EGV,'August,2013'!$EQM:$EQM,'August,2013'!$EQR:$EQR,'August,2013'!$FAI:$FAI,'August,2013'!$FAN:$FAN,'August,2013'!$FKE:$FKE,'August,2013'!$FKJ:$FKJ,'August,2013'!$FUA:$FUA,'August,2013'!$FUF:$FUF,'August,2013'!$GDW:$GDW,'August,2013'!$GEB:$GEB,'August,2013'!$GNS:$GNS,'August,2013'!$GNX:$GNX,'August,2013'!$GXO:$GXO,'August,2013'!$GXT:$GXT,'August,2013'!$HHK:$HHK,'August,2013'!$HHP:$HHP,'August,2013'!$HRG:$HRG,'August,2013'!$HRL:$HRL,'August,2013'!$IBC:$IBC,'August,2013'!$IBH:$IBH,'August,2013'!$IKY:$IKY,'August,2013'!$ILD:$ILD,'August,2013'!$IUU:$IUU,'August,2013'!$IUZ:$IUZ,'August,2013'!$JEQ:$JEQ,'August,2013'!$JEV:$JEV,'August,2013'!$JOM:$JOM,'August,2013'!$JOR:$JOR,'August,2013'!$JYI:$JYI,'August,2013'!$JYN:$JYN,'August,2013'!$KIE:$KIE,'August,2013'!$KIJ:$KIJ,'August,2013'!$KSA:$KSA,'August,2013'!$KSF:$KSF,'August,2013'!$LBW:$LBW,'August,2013'!$LCB:$LCB,'August,2013'!$LLS:$LLS,'August,2013'!$LLX:$LLX,'August,2013'!$LVO:$LVO,'August,2013'!$LVT:$LVT,'August,2013'!$MFK:$MFK,'August,2013'!$MFP:$MFP,'August,2013'!$MPG:$MPG,'August,2013'!$MPL:$MPL,'August,2013'!$MZC:$MZC,'August,2013'!$MZH:$MZH,'August,2013'!$NIY:$NIY,'August,2013'!$NJD:$NJD,'August,2013'!$NSU:$NSU,'August,2013'!$NSZ:$NSZ,'August,2013'!$OCQ:$OCQ,'August,2013'!$OCV:$OCV,'August,2013'!$OMM:$OMM,'August,2013'!$OMR:$OMR,'August,2013'!$OWI:$OWI,'August,2013'!$OWN:$OWN,'August,2013'!$PGE:$PGE,'August,2013'!$PGJ:$PGJ,'August,2013'!$PQA:$PQA,'August,2013'!$PQF:$PQF,'August,2013'!$PZW:$PZW,'August,2013'!$QAB:$QAB,'August,2013'!$QJS:$QJS,'August,2013'!$QJX:$QJX,'August,2013'!$QTO:$QTO,'August,2013'!$QTT:$QTT,'August,2013'!$RDK:$RDK,'August,2013'!$RDP:$RDP,'August,2013'!$RNG:$RNG,'August,2013'!$RNL:$RNL,'August,2013'!$RXC:$RXC,'August,2013'!$RXH:$RXH,'August,2013'!$SGY:$SGY,'August,2013'!$SHD:$SHD,'August,2013'!$SQU:$SQU,'August,2013'!$SQZ:$SQZ,'August,2013'!$TAQ:$TAQ,'August,2013'!$TAV:$TAV,'August,2013'!$TKM:$TKM,'August,2013'!$TKR:$TKR,'August,2013'!$TUI:$TUI,'August,2013'!$TUN:$TUN,'August,2013'!$UEE:$UEE,'August,2013'!$UEJ:$UEJ,'August,2013'!$UOA:$UOA,'August,2013'!$UOF:$UOF,'August,2013'!$UXW:$UXW,'August,2013'!$UYB:$UYB,'August,2013'!$VHS:$VHS,'August,2013'!$VHX:$VHX,'August,2013'!$VRO:$VRO,'August,2013'!$VRT:$VRT,'August,2013'!$WBK:$WBK,'August,2013'!$WBP:$WBP,'August,2013'!$WLG:$WLG,'August,2013'!$WLL:$WLL,'August,2013'!$WVC:$WVC,'August,2013'!$WVH:$WVH</definedName>
    <definedName name="Z_D25C78CA_95ED_43B0_83AB_8C4576FD0FBF_.wvu.Cols" localSheetId="1" hidden="1">'Feb, 2013'!$B:$B,'Feb, 2013'!$G:$G,'Feb, 2013'!$IX:$IX,'Feb, 2013'!$JC:$JC,'Feb, 2013'!$ST:$ST,'Feb, 2013'!$SY:$SY,'Feb, 2013'!$ACP:$ACP,'Feb, 2013'!$ACU:$ACU,'Feb, 2013'!$AML:$AML,'Feb, 2013'!$AMQ:$AMQ,'Feb, 2013'!$AWH:$AWH,'Feb, 2013'!$AWM:$AWM,'Feb, 2013'!$BGD:$BGD,'Feb, 2013'!$BGI:$BGI,'Feb, 2013'!$BPZ:$BPZ,'Feb, 2013'!$BQE:$BQE,'Feb, 2013'!$BZV:$BZV,'Feb, 2013'!$CAA:$CAA,'Feb, 2013'!$CJR:$CJR,'Feb, 2013'!$CJW:$CJW,'Feb, 2013'!$CTN:$CTN,'Feb, 2013'!$CTS:$CTS,'Feb, 2013'!$DDJ:$DDJ,'Feb, 2013'!$DDO:$DDO,'Feb, 2013'!$DNF:$DNF,'Feb, 2013'!$DNK:$DNK,'Feb, 2013'!$DXB:$DXB,'Feb, 2013'!$DXG:$DXG,'Feb, 2013'!$EGX:$EGX,'Feb, 2013'!$EHC:$EHC,'Feb, 2013'!$EQT:$EQT,'Feb, 2013'!$EQY:$EQY,'Feb, 2013'!$FAP:$FAP,'Feb, 2013'!$FAU:$FAU,'Feb, 2013'!$FKL:$FKL,'Feb, 2013'!$FKQ:$FKQ,'Feb, 2013'!$FUH:$FUH,'Feb, 2013'!$FUM:$FUM,'Feb, 2013'!$GED:$GED,'Feb, 2013'!$GEI:$GEI,'Feb, 2013'!$GNZ:$GNZ,'Feb, 2013'!$GOE:$GOE,'Feb, 2013'!$GXV:$GXV,'Feb, 2013'!$GYA:$GYA,'Feb, 2013'!$HHR:$HHR,'Feb, 2013'!$HHW:$HHW,'Feb, 2013'!$HRN:$HRN,'Feb, 2013'!$HRS:$HRS,'Feb, 2013'!$IBJ:$IBJ,'Feb, 2013'!$IBO:$IBO,'Feb, 2013'!$ILF:$ILF,'Feb, 2013'!$ILK:$ILK,'Feb, 2013'!$IVB:$IVB,'Feb, 2013'!$IVG:$IVG,'Feb, 2013'!$JEX:$JEX,'Feb, 2013'!$JFC:$JFC,'Feb, 2013'!$JOT:$JOT,'Feb, 2013'!$JOY:$JOY,'Feb, 2013'!$JYP:$JYP,'Feb, 2013'!$JYU:$JYU,'Feb, 2013'!$KIL:$KIL,'Feb, 2013'!$KIQ:$KIQ,'Feb, 2013'!$KSH:$KSH,'Feb, 2013'!$KSM:$KSM,'Feb, 2013'!$LCD:$LCD,'Feb, 2013'!$LCI:$LCI,'Feb, 2013'!$LLZ:$LLZ,'Feb, 2013'!$LME:$LME,'Feb, 2013'!$LVV:$LVV,'Feb, 2013'!$LWA:$LWA,'Feb, 2013'!$MFR:$MFR,'Feb, 2013'!$MFW:$MFW,'Feb, 2013'!$MPN:$MPN,'Feb, 2013'!$MPS:$MPS,'Feb, 2013'!$MZJ:$MZJ,'Feb, 2013'!$MZO:$MZO,'Feb, 2013'!$NJF:$NJF,'Feb, 2013'!$NJK:$NJK,'Feb, 2013'!$NTB:$NTB,'Feb, 2013'!$NTG:$NTG,'Feb, 2013'!$OCX:$OCX,'Feb, 2013'!$ODC:$ODC,'Feb, 2013'!$OMT:$OMT,'Feb, 2013'!$OMY:$OMY,'Feb, 2013'!$OWP:$OWP,'Feb, 2013'!$OWU:$OWU,'Feb, 2013'!$PGL:$PGL,'Feb, 2013'!$PGQ:$PGQ,'Feb, 2013'!$PQH:$PQH,'Feb, 2013'!$PQM:$PQM,'Feb, 2013'!$QAD:$QAD,'Feb, 2013'!$QAI:$QAI,'Feb, 2013'!$QJZ:$QJZ,'Feb, 2013'!$QKE:$QKE,'Feb, 2013'!$QTV:$QTV,'Feb, 2013'!$QUA:$QUA,'Feb, 2013'!$RDR:$RDR,'Feb, 2013'!$RDW:$RDW,'Feb, 2013'!$RNN:$RNN,'Feb, 2013'!$RNS:$RNS,'Feb, 2013'!$RXJ:$RXJ,'Feb, 2013'!$RXO:$RXO,'Feb, 2013'!$SHF:$SHF,'Feb, 2013'!$SHK:$SHK,'Feb, 2013'!$SRB:$SRB,'Feb, 2013'!$SRG:$SRG,'Feb, 2013'!$TAX:$TAX,'Feb, 2013'!$TBC:$TBC,'Feb, 2013'!$TKT:$TKT,'Feb, 2013'!$TKY:$TKY,'Feb, 2013'!$TUP:$TUP,'Feb, 2013'!$TUU:$TUU,'Feb, 2013'!$UEL:$UEL,'Feb, 2013'!$UEQ:$UEQ,'Feb, 2013'!$UOH:$UOH,'Feb, 2013'!$UOM:$UOM,'Feb, 2013'!$UYD:$UYD,'Feb, 2013'!$UYI:$UYI,'Feb, 2013'!$VHZ:$VHZ,'Feb, 2013'!$VIE:$VIE,'Feb, 2013'!$VRV:$VRV,'Feb, 2013'!$VSA:$VSA,'Feb, 2013'!$WBR:$WBR,'Feb, 2013'!$WBW:$WBW,'Feb, 2013'!$WLN:$WLN,'Feb, 2013'!$WLS:$WLS,'Feb, 2013'!$WVJ:$WVJ,'Feb, 2013'!$WVO:$WVO</definedName>
    <definedName name="Z_D25C78CA_95ED_43B0_83AB_8C4576FD0FBF_.wvu.Cols" localSheetId="6" hidden="1">'July,2013'!$B:$B,'July,2013'!$G:$G,'July,2013'!$IO:$IO,'July,2013'!$IT:$IT,'July,2013'!$SK:$SK,'July,2013'!$SP:$SP,'July,2013'!$ACG:$ACG,'July,2013'!$ACL:$ACL,'July,2013'!$AMC:$AMC,'July,2013'!$AMH:$AMH,'July,2013'!$AVY:$AVY,'July,2013'!$AWD:$AWD,'July,2013'!$BFU:$BFU,'July,2013'!$BFZ:$BFZ,'July,2013'!$BPQ:$BPQ,'July,2013'!$BPV:$BPV,'July,2013'!$BZM:$BZM,'July,2013'!$BZR:$BZR,'July,2013'!$CJI:$CJI,'July,2013'!$CJN:$CJN,'July,2013'!$CTE:$CTE,'July,2013'!$CTJ:$CTJ,'July,2013'!$DDA:$DDA,'July,2013'!$DDF:$DDF,'July,2013'!$DMW:$DMW,'July,2013'!$DNB:$DNB,'July,2013'!$DWS:$DWS,'July,2013'!$DWX:$DWX,'July,2013'!$EGO:$EGO,'July,2013'!$EGT:$EGT,'July,2013'!$EQK:$EQK,'July,2013'!$EQP:$EQP,'July,2013'!$FAG:$FAG,'July,2013'!$FAL:$FAL,'July,2013'!$FKC:$FKC,'July,2013'!$FKH:$FKH,'July,2013'!$FTY:$FTY,'July,2013'!$FUD:$FUD,'July,2013'!$GDU:$GDU,'July,2013'!$GDZ:$GDZ,'July,2013'!$GNQ:$GNQ,'July,2013'!$GNV:$GNV,'July,2013'!$GXM:$GXM,'July,2013'!$GXR:$GXR,'July,2013'!$HHI:$HHI,'July,2013'!$HHN:$HHN,'July,2013'!$HRE:$HRE,'July,2013'!$HRJ:$HRJ,'July,2013'!$IBA:$IBA,'July,2013'!$IBF:$IBF,'July,2013'!$IKW:$IKW,'July,2013'!$ILB:$ILB,'July,2013'!$IUS:$IUS,'July,2013'!$IUX:$IUX,'July,2013'!$JEO:$JEO,'July,2013'!$JET:$JET,'July,2013'!$JOK:$JOK,'July,2013'!$JOP:$JOP,'July,2013'!$JYG:$JYG,'July,2013'!$JYL:$JYL,'July,2013'!$KIC:$KIC,'July,2013'!$KIH:$KIH,'July,2013'!$KRY:$KRY,'July,2013'!$KSD:$KSD,'July,2013'!$LBU:$LBU,'July,2013'!$LBZ:$LBZ,'July,2013'!$LLQ:$LLQ,'July,2013'!$LLV:$LLV,'July,2013'!$LVM:$LVM,'July,2013'!$LVR:$LVR,'July,2013'!$MFI:$MFI,'July,2013'!$MFN:$MFN,'July,2013'!$MPE:$MPE,'July,2013'!$MPJ:$MPJ,'July,2013'!$MZA:$MZA,'July,2013'!$MZF:$MZF,'July,2013'!$NIW:$NIW,'July,2013'!$NJB:$NJB,'July,2013'!$NSS:$NSS,'July,2013'!$NSX:$NSX,'July,2013'!$OCO:$OCO,'July,2013'!$OCT:$OCT,'July,2013'!$OMK:$OMK,'July,2013'!$OMP:$OMP,'July,2013'!$OWG:$OWG,'July,2013'!$OWL:$OWL,'July,2013'!$PGC:$PGC,'July,2013'!$PGH:$PGH,'July,2013'!$PPY:$PPY,'July,2013'!$PQD:$PQD,'July,2013'!$PZU:$PZU,'July,2013'!$PZZ:$PZZ,'July,2013'!$QJQ:$QJQ,'July,2013'!$QJV:$QJV,'July,2013'!$QTM:$QTM,'July,2013'!$QTR:$QTR,'July,2013'!$RDI:$RDI,'July,2013'!$RDN:$RDN,'July,2013'!$RNE:$RNE,'July,2013'!$RNJ:$RNJ,'July,2013'!$RXA:$RXA,'July,2013'!$RXF:$RXF,'July,2013'!$SGW:$SGW,'July,2013'!$SHB:$SHB,'July,2013'!$SQS:$SQS,'July,2013'!$SQX:$SQX,'July,2013'!$TAO:$TAO,'July,2013'!$TAT:$TAT,'July,2013'!$TKK:$TKK,'July,2013'!$TKP:$TKP,'July,2013'!$TUG:$TUG,'July,2013'!$TUL:$TUL,'July,2013'!$UEC:$UEC,'July,2013'!$UEH:$UEH,'July,2013'!$UNY:$UNY,'July,2013'!$UOD:$UOD,'July,2013'!$UXU:$UXU,'July,2013'!$UXZ:$UXZ,'July,2013'!$VHQ:$VHQ,'July,2013'!$VHV:$VHV,'July,2013'!$VRM:$VRM,'July,2013'!$VRR:$VRR,'July,2013'!$WBI:$WBI,'July,2013'!$WBN:$WBN,'July,2013'!$WLE:$WLE,'July,2013'!$WLJ:$WLJ,'July,2013'!$WVA:$WVA,'July,2013'!$WVF:$WVF</definedName>
    <definedName name="Z_D25C78CA_95ED_43B0_83AB_8C4576FD0FBF_.wvu.Cols" localSheetId="5" hidden="1">'June,2013'!$B:$B,'June,2013'!$G:$G,'June,2013'!$IO:$IO,'June,2013'!$IT:$IT,'June,2013'!$SK:$SK,'June,2013'!$SP:$SP,'June,2013'!$ACG:$ACG,'June,2013'!$ACL:$ACL,'June,2013'!$AMC:$AMC,'June,2013'!$AMH:$AMH,'June,2013'!$AVY:$AVY,'June,2013'!$AWD:$AWD,'June,2013'!$BFU:$BFU,'June,2013'!$BFZ:$BFZ,'June,2013'!$BPQ:$BPQ,'June,2013'!$BPV:$BPV,'June,2013'!$BZM:$BZM,'June,2013'!$BZR:$BZR,'June,2013'!$CJI:$CJI,'June,2013'!$CJN:$CJN,'June,2013'!$CTE:$CTE,'June,2013'!$CTJ:$CTJ,'June,2013'!$DDA:$DDA,'June,2013'!$DDF:$DDF,'June,2013'!$DMW:$DMW,'June,2013'!$DNB:$DNB,'June,2013'!$DWS:$DWS,'June,2013'!$DWX:$DWX,'June,2013'!$EGO:$EGO,'June,2013'!$EGT:$EGT,'June,2013'!$EQK:$EQK,'June,2013'!$EQP:$EQP,'June,2013'!$FAG:$FAG,'June,2013'!$FAL:$FAL,'June,2013'!$FKC:$FKC,'June,2013'!$FKH:$FKH,'June,2013'!$FTY:$FTY,'June,2013'!$FUD:$FUD,'June,2013'!$GDU:$GDU,'June,2013'!$GDZ:$GDZ,'June,2013'!$GNQ:$GNQ,'June,2013'!$GNV:$GNV,'June,2013'!$GXM:$GXM,'June,2013'!$GXR:$GXR,'June,2013'!$HHI:$HHI,'June,2013'!$HHN:$HHN,'June,2013'!$HRE:$HRE,'June,2013'!$HRJ:$HRJ,'June,2013'!$IBA:$IBA,'June,2013'!$IBF:$IBF,'June,2013'!$IKW:$IKW,'June,2013'!$ILB:$ILB,'June,2013'!$IUS:$IUS,'June,2013'!$IUX:$IUX,'June,2013'!$JEO:$JEO,'June,2013'!$JET:$JET,'June,2013'!$JOK:$JOK,'June,2013'!$JOP:$JOP,'June,2013'!$JYG:$JYG,'June,2013'!$JYL:$JYL,'June,2013'!$KIC:$KIC,'June,2013'!$KIH:$KIH,'June,2013'!$KRY:$KRY,'June,2013'!$KSD:$KSD,'June,2013'!$LBU:$LBU,'June,2013'!$LBZ:$LBZ,'June,2013'!$LLQ:$LLQ,'June,2013'!$LLV:$LLV,'June,2013'!$LVM:$LVM,'June,2013'!$LVR:$LVR,'June,2013'!$MFI:$MFI,'June,2013'!$MFN:$MFN,'June,2013'!$MPE:$MPE,'June,2013'!$MPJ:$MPJ,'June,2013'!$MZA:$MZA,'June,2013'!$MZF:$MZF,'June,2013'!$NIW:$NIW,'June,2013'!$NJB:$NJB,'June,2013'!$NSS:$NSS,'June,2013'!$NSX:$NSX,'June,2013'!$OCO:$OCO,'June,2013'!$OCT:$OCT,'June,2013'!$OMK:$OMK,'June,2013'!$OMP:$OMP,'June,2013'!$OWG:$OWG,'June,2013'!$OWL:$OWL,'June,2013'!$PGC:$PGC,'June,2013'!$PGH:$PGH,'June,2013'!$PPY:$PPY,'June,2013'!$PQD:$PQD,'June,2013'!$PZU:$PZU,'June,2013'!$PZZ:$PZZ,'June,2013'!$QJQ:$QJQ,'June,2013'!$QJV:$QJV,'June,2013'!$QTM:$QTM,'June,2013'!$QTR:$QTR,'June,2013'!$RDI:$RDI,'June,2013'!$RDN:$RDN,'June,2013'!$RNE:$RNE,'June,2013'!$RNJ:$RNJ,'June,2013'!$RXA:$RXA,'June,2013'!$RXF:$RXF,'June,2013'!$SGW:$SGW,'June,2013'!$SHB:$SHB,'June,2013'!$SQS:$SQS,'June,2013'!$SQX:$SQX,'June,2013'!$TAO:$TAO,'June,2013'!$TAT:$TAT,'June,2013'!$TKK:$TKK,'June,2013'!$TKP:$TKP,'June,2013'!$TUG:$TUG,'June,2013'!$TUL:$TUL,'June,2013'!$UEC:$UEC,'June,2013'!$UEH:$UEH,'June,2013'!$UNY:$UNY,'June,2013'!$UOD:$UOD,'June,2013'!$UXU:$UXU,'June,2013'!$UXZ:$UXZ,'June,2013'!$VHQ:$VHQ,'June,2013'!$VHV:$VHV,'June,2013'!$VRM:$VRM,'June,2013'!$VRR:$VRR,'June,2013'!$WBI:$WBI,'June,2013'!$WBN:$WBN,'June,2013'!$WLE:$WLE,'June,2013'!$WLJ:$WLJ,'June,2013'!$WVA:$WVA,'June,2013'!$WVF:$WVF</definedName>
    <definedName name="Z_D25C78CA_95ED_43B0_83AB_8C4576FD0FBF_.wvu.Cols" localSheetId="2" hidden="1">'Mar, 2013'!$G:$G,'Mar, 2013'!$IN:$IN,'Mar, 2013'!$IS:$IS,'Mar, 2013'!$SJ:$SJ,'Mar, 2013'!$SO:$SO,'Mar, 2013'!$ACF:$ACF,'Mar, 2013'!$ACK:$ACK,'Mar, 2013'!$AMB:$AMB,'Mar, 2013'!$AMG:$AMG,'Mar, 2013'!$AVX:$AVX,'Mar, 2013'!$AWC:$AWC,'Mar, 2013'!$BFT:$BFT,'Mar, 2013'!$BFY:$BFY,'Mar, 2013'!$BPP:$BPP,'Mar, 2013'!$BPU:$BPU,'Mar, 2013'!$BZL:$BZL,'Mar, 2013'!$BZQ:$BZQ,'Mar, 2013'!$CJH:$CJH,'Mar, 2013'!$CJM:$CJM,'Mar, 2013'!$CTD:$CTD,'Mar, 2013'!$CTI:$CTI,'Mar, 2013'!$DCZ:$DCZ,'Mar, 2013'!$DDE:$DDE,'Mar, 2013'!$DMV:$DMV,'Mar, 2013'!$DNA:$DNA,'Mar, 2013'!$DWR:$DWR,'Mar, 2013'!$DWW:$DWW,'Mar, 2013'!$EGN:$EGN,'Mar, 2013'!$EGS:$EGS,'Mar, 2013'!$EQJ:$EQJ,'Mar, 2013'!$EQO:$EQO,'Mar, 2013'!$FAF:$FAF,'Mar, 2013'!$FAK:$FAK,'Mar, 2013'!$FKB:$FKB,'Mar, 2013'!$FKG:$FKG,'Mar, 2013'!$FTX:$FTX,'Mar, 2013'!$FUC:$FUC,'Mar, 2013'!$GDT:$GDT,'Mar, 2013'!$GDY:$GDY,'Mar, 2013'!$GNP:$GNP,'Mar, 2013'!$GNU:$GNU,'Mar, 2013'!$GXL:$GXL,'Mar, 2013'!$GXQ:$GXQ,'Mar, 2013'!$HHH:$HHH,'Mar, 2013'!$HHM:$HHM,'Mar, 2013'!$HRD:$HRD,'Mar, 2013'!$HRI:$HRI,'Mar, 2013'!$IAZ:$IAZ,'Mar, 2013'!$IBE:$IBE,'Mar, 2013'!$IKV:$IKV,'Mar, 2013'!$ILA:$ILA,'Mar, 2013'!$IUR:$IUR,'Mar, 2013'!$IUW:$IUW,'Mar, 2013'!$JEN:$JEN,'Mar, 2013'!$JES:$JES,'Mar, 2013'!$JOJ:$JOJ,'Mar, 2013'!$JOO:$JOO,'Mar, 2013'!$JYF:$JYF,'Mar, 2013'!$JYK:$JYK,'Mar, 2013'!$KIB:$KIB,'Mar, 2013'!$KIG:$KIG,'Mar, 2013'!$KRX:$KRX,'Mar, 2013'!$KSC:$KSC,'Mar, 2013'!$LBT:$LBT,'Mar, 2013'!$LBY:$LBY,'Mar, 2013'!$LLP:$LLP,'Mar, 2013'!$LLU:$LLU,'Mar, 2013'!$LVL:$LVL,'Mar, 2013'!$LVQ:$LVQ,'Mar, 2013'!$MFH:$MFH,'Mar, 2013'!$MFM:$MFM,'Mar, 2013'!$MPD:$MPD,'Mar, 2013'!$MPI:$MPI,'Mar, 2013'!$MYZ:$MYZ,'Mar, 2013'!$MZE:$MZE,'Mar, 2013'!$NIV:$NIV,'Mar, 2013'!$NJA:$NJA,'Mar, 2013'!$NSR:$NSR,'Mar, 2013'!$NSW:$NSW,'Mar, 2013'!$OCN:$OCN,'Mar, 2013'!$OCS:$OCS,'Mar, 2013'!$OMJ:$OMJ,'Mar, 2013'!$OMO:$OMO,'Mar, 2013'!$OWF:$OWF,'Mar, 2013'!$OWK:$OWK,'Mar, 2013'!$PGB:$PGB,'Mar, 2013'!$PGG:$PGG,'Mar, 2013'!$PPX:$PPX,'Mar, 2013'!$PQC:$PQC,'Mar, 2013'!$PZT:$PZT,'Mar, 2013'!$PZY:$PZY,'Mar, 2013'!$QJP:$QJP,'Mar, 2013'!$QJU:$QJU,'Mar, 2013'!$QTL:$QTL,'Mar, 2013'!$QTQ:$QTQ,'Mar, 2013'!$RDH:$RDH,'Mar, 2013'!$RDM:$RDM,'Mar, 2013'!$RND:$RND,'Mar, 2013'!$RNI:$RNI,'Mar, 2013'!$RWZ:$RWZ,'Mar, 2013'!$RXE:$RXE,'Mar, 2013'!$SGV:$SGV,'Mar, 2013'!$SHA:$SHA,'Mar, 2013'!$SQR:$SQR,'Mar, 2013'!$SQW:$SQW,'Mar, 2013'!$TAN:$TAN,'Mar, 2013'!$TAS:$TAS,'Mar, 2013'!$TKJ:$TKJ,'Mar, 2013'!$TKO:$TKO,'Mar, 2013'!$TUF:$TUF,'Mar, 2013'!$TUK:$TUK,'Mar, 2013'!$UEB:$UEB,'Mar, 2013'!$UEG:$UEG,'Mar, 2013'!$UNX:$UNX,'Mar, 2013'!$UOC:$UOC,'Mar, 2013'!$UXT:$UXT,'Mar, 2013'!$UXY:$UXY,'Mar, 2013'!$VHP:$VHP,'Mar, 2013'!$VHU:$VHU,'Mar, 2013'!$VRL:$VRL,'Mar, 2013'!$VRQ:$VRQ,'Mar, 2013'!$WBH:$WBH,'Mar, 2013'!$WBM:$WBM,'Mar, 2013'!$WLD:$WLD,'Mar, 2013'!$WLI:$WLI,'Mar, 2013'!$WUZ:$WUZ,'Mar, 2013'!$WVE:$WVE</definedName>
    <definedName name="Z_D25C78CA_95ED_43B0_83AB_8C4576FD0FBF_.wvu.Cols" localSheetId="4" hidden="1">'May,2013'!$G:$G,'May,2013'!$II:$II,'May,2013'!$IN:$IN,'May,2013'!$SE:$SE,'May,2013'!$SJ:$SJ,'May,2013'!$ACA:$ACA,'May,2013'!$ACF:$ACF,'May,2013'!$ALW:$ALW,'May,2013'!$AMB:$AMB,'May,2013'!$AVS:$AVS,'May,2013'!$AVX:$AVX,'May,2013'!$BFO:$BFO,'May,2013'!$BFT:$BFT,'May,2013'!$BPK:$BPK,'May,2013'!$BPP:$BPP,'May,2013'!$BZG:$BZG,'May,2013'!$BZL:$BZL,'May,2013'!$CJC:$CJC,'May,2013'!$CJH:$CJH,'May,2013'!$CSY:$CSY,'May,2013'!$CTD:$CTD,'May,2013'!$DCU:$DCU,'May,2013'!$DCZ:$DCZ,'May,2013'!$DMQ:$DMQ,'May,2013'!$DMV:$DMV,'May,2013'!$DWM:$DWM,'May,2013'!$DWR:$DWR,'May,2013'!$EGI:$EGI,'May,2013'!$EGN:$EGN,'May,2013'!$EQE:$EQE,'May,2013'!$EQJ:$EQJ,'May,2013'!$FAA:$FAA,'May,2013'!$FAF:$FAF,'May,2013'!$FJW:$FJW,'May,2013'!$FKB:$FKB,'May,2013'!$FTS:$FTS,'May,2013'!$FTX:$FTX,'May,2013'!$GDO:$GDO,'May,2013'!$GDT:$GDT,'May,2013'!$GNK:$GNK,'May,2013'!$GNP:$GNP,'May,2013'!$GXG:$GXG,'May,2013'!$GXL:$GXL,'May,2013'!$HHC:$HHC,'May,2013'!$HHH:$HHH,'May,2013'!$HQY:$HQY,'May,2013'!$HRD:$HRD,'May,2013'!$IAU:$IAU,'May,2013'!$IAZ:$IAZ,'May,2013'!$IKQ:$IKQ,'May,2013'!$IKV:$IKV,'May,2013'!$IUM:$IUM,'May,2013'!$IUR:$IUR,'May,2013'!$JEI:$JEI,'May,2013'!$JEN:$JEN,'May,2013'!$JOE:$JOE,'May,2013'!$JOJ:$JOJ,'May,2013'!$JYA:$JYA,'May,2013'!$JYF:$JYF,'May,2013'!$KHW:$KHW,'May,2013'!$KIB:$KIB,'May,2013'!$KRS:$KRS,'May,2013'!$KRX:$KRX,'May,2013'!$LBO:$LBO,'May,2013'!$LBT:$LBT,'May,2013'!$LLK:$LLK,'May,2013'!$LLP:$LLP,'May,2013'!$LVG:$LVG,'May,2013'!$LVL:$LVL,'May,2013'!$MFC:$MFC,'May,2013'!$MFH:$MFH,'May,2013'!$MOY:$MOY,'May,2013'!$MPD:$MPD,'May,2013'!$MYU:$MYU,'May,2013'!$MYZ:$MYZ,'May,2013'!$NIQ:$NIQ,'May,2013'!$NIV:$NIV,'May,2013'!$NSM:$NSM,'May,2013'!$NSR:$NSR,'May,2013'!$OCI:$OCI,'May,2013'!$OCN:$OCN,'May,2013'!$OME:$OME,'May,2013'!$OMJ:$OMJ,'May,2013'!$OWA:$OWA,'May,2013'!$OWF:$OWF,'May,2013'!$PFW:$PFW,'May,2013'!$PGB:$PGB,'May,2013'!$PPS:$PPS,'May,2013'!$PPX:$PPX,'May,2013'!$PZO:$PZO,'May,2013'!$PZT:$PZT,'May,2013'!$QJK:$QJK,'May,2013'!$QJP:$QJP,'May,2013'!$QTG:$QTG,'May,2013'!$QTL:$QTL,'May,2013'!$RDC:$RDC,'May,2013'!$RDH:$RDH,'May,2013'!$RMY:$RMY,'May,2013'!$RND:$RND,'May,2013'!$RWU:$RWU,'May,2013'!$RWZ:$RWZ,'May,2013'!$SGQ:$SGQ,'May,2013'!$SGV:$SGV,'May,2013'!$SQM:$SQM,'May,2013'!$SQR:$SQR,'May,2013'!$TAI:$TAI,'May,2013'!$TAN:$TAN,'May,2013'!$TKE:$TKE,'May,2013'!$TKJ:$TKJ,'May,2013'!$TUA:$TUA,'May,2013'!$TUF:$TUF,'May,2013'!$UDW:$UDW,'May,2013'!$UEB:$UEB,'May,2013'!$UNS:$UNS,'May,2013'!$UNX:$UNX,'May,2013'!$UXO:$UXO,'May,2013'!$UXT:$UXT,'May,2013'!$VHK:$VHK,'May,2013'!$VHP:$VHP,'May,2013'!$VRG:$VRG,'May,2013'!$VRL:$VRL,'May,2013'!$WBC:$WBC,'May,2013'!$WBH:$WBH,'May,2013'!$WKY:$WKY,'May,2013'!$WLD:$WLD,'May,2013'!$WUU:$WUU,'May,2013'!$WUZ:$WUZ</definedName>
    <definedName name="Z_D25C78CA_95ED_43B0_83AB_8C4576FD0FBF_.wvu.Cols" localSheetId="9" hidden="1">'Oct,2013'!$B:$B,'Oct,2013'!$G:$G,'Oct,2013'!$IT:$IT,'Oct,2013'!$IY:$IY,'Oct,2013'!$SP:$SP,'Oct,2013'!$SU:$SU,'Oct,2013'!$ACL:$ACL,'Oct,2013'!$ACQ:$ACQ,'Oct,2013'!$AMH:$AMH,'Oct,2013'!$AMM:$AMM,'Oct,2013'!$AWD:$AWD,'Oct,2013'!$AWI:$AWI,'Oct,2013'!$BFZ:$BFZ,'Oct,2013'!$BGE:$BGE,'Oct,2013'!$BPV:$BPV,'Oct,2013'!$BQA:$BQA,'Oct,2013'!$BZR:$BZR,'Oct,2013'!$BZW:$BZW,'Oct,2013'!$CJN:$CJN,'Oct,2013'!$CJS:$CJS,'Oct,2013'!$CTJ:$CTJ,'Oct,2013'!$CTO:$CTO,'Oct,2013'!$DDF:$DDF,'Oct,2013'!$DDK:$DDK,'Oct,2013'!$DNB:$DNB,'Oct,2013'!$DNG:$DNG,'Oct,2013'!$DWX:$DWX,'Oct,2013'!$DXC:$DXC,'Oct,2013'!$EGT:$EGT,'Oct,2013'!$EGY:$EGY,'Oct,2013'!$EQP:$EQP,'Oct,2013'!$EQU:$EQU,'Oct,2013'!$FAL:$FAL,'Oct,2013'!$FAQ:$FAQ,'Oct,2013'!$FKH:$FKH,'Oct,2013'!$FKM:$FKM,'Oct,2013'!$FUD:$FUD,'Oct,2013'!$FUI:$FUI,'Oct,2013'!$GDZ:$GDZ,'Oct,2013'!$GEE:$GEE,'Oct,2013'!$GNV:$GNV,'Oct,2013'!$GOA:$GOA,'Oct,2013'!$GXR:$GXR,'Oct,2013'!$GXW:$GXW,'Oct,2013'!$HHN:$HHN,'Oct,2013'!$HHS:$HHS,'Oct,2013'!$HRJ:$HRJ,'Oct,2013'!$HRO:$HRO,'Oct,2013'!$IBF:$IBF,'Oct,2013'!$IBK:$IBK,'Oct,2013'!$ILB:$ILB,'Oct,2013'!$ILG:$ILG,'Oct,2013'!$IUX:$IUX,'Oct,2013'!$IVC:$IVC,'Oct,2013'!$JET:$JET,'Oct,2013'!$JEY:$JEY,'Oct,2013'!$JOP:$JOP,'Oct,2013'!$JOU:$JOU,'Oct,2013'!$JYL:$JYL,'Oct,2013'!$JYQ:$JYQ,'Oct,2013'!$KIH:$KIH,'Oct,2013'!$KIM:$KIM,'Oct,2013'!$KSD:$KSD,'Oct,2013'!$KSI:$KSI,'Oct,2013'!$LBZ:$LBZ,'Oct,2013'!$LCE:$LCE,'Oct,2013'!$LLV:$LLV,'Oct,2013'!$LMA:$LMA,'Oct,2013'!$LVR:$LVR,'Oct,2013'!$LVW:$LVW,'Oct,2013'!$MFN:$MFN,'Oct,2013'!$MFS:$MFS,'Oct,2013'!$MPJ:$MPJ,'Oct,2013'!$MPO:$MPO,'Oct,2013'!$MZF:$MZF,'Oct,2013'!$MZK:$MZK,'Oct,2013'!$NJB:$NJB,'Oct,2013'!$NJG:$NJG,'Oct,2013'!$NSX:$NSX,'Oct,2013'!$NTC:$NTC,'Oct,2013'!$OCT:$OCT,'Oct,2013'!$OCY:$OCY,'Oct,2013'!$OMP:$OMP,'Oct,2013'!$OMU:$OMU,'Oct,2013'!$OWL:$OWL,'Oct,2013'!$OWQ:$OWQ,'Oct,2013'!$PGH:$PGH,'Oct,2013'!$PGM:$PGM,'Oct,2013'!$PQD:$PQD,'Oct,2013'!$PQI:$PQI,'Oct,2013'!$PZZ:$PZZ,'Oct,2013'!$QAE:$QAE,'Oct,2013'!$QJV:$QJV,'Oct,2013'!$QKA:$QKA,'Oct,2013'!$QTR:$QTR,'Oct,2013'!$QTW:$QTW,'Oct,2013'!$RDN:$RDN,'Oct,2013'!$RDS:$RDS,'Oct,2013'!$RNJ:$RNJ,'Oct,2013'!$RNO:$RNO,'Oct,2013'!$RXF:$RXF,'Oct,2013'!$RXK:$RXK,'Oct,2013'!$SHB:$SHB,'Oct,2013'!$SHG:$SHG,'Oct,2013'!$SQX:$SQX,'Oct,2013'!$SRC:$SRC,'Oct,2013'!$TAT:$TAT,'Oct,2013'!$TAY:$TAY,'Oct,2013'!$TKP:$TKP,'Oct,2013'!$TKU:$TKU,'Oct,2013'!$TUL:$TUL,'Oct,2013'!$TUQ:$TUQ,'Oct,2013'!$UEH:$UEH,'Oct,2013'!$UEM:$UEM,'Oct,2013'!$UOD:$UOD,'Oct,2013'!$UOI:$UOI,'Oct,2013'!$UXZ:$UXZ,'Oct,2013'!$UYE:$UYE,'Oct,2013'!$VHV:$VHV,'Oct,2013'!$VIA:$VIA,'Oct,2013'!$VRR:$VRR,'Oct,2013'!$VRW:$VRW,'Oct,2013'!$WBN:$WBN,'Oct,2013'!$WBS:$WBS,'Oct,2013'!$WLJ:$WLJ,'Oct,2013'!$WLO:$WLO,'Oct,2013'!$WVF:$WVF,'Oct,2013'!$WVK:$WVK</definedName>
    <definedName name="Z_D25C78CA_95ED_43B0_83AB_8C4576FD0FBF_.wvu.Cols" localSheetId="8" hidden="1">'Sept,2013'!$B:$B,'Sept,2013'!$G:$G,'Sept,2013'!$IO:$IO,'Sept,2013'!$IT:$IT,'Sept,2013'!$SK:$SK,'Sept,2013'!$SP:$SP,'Sept,2013'!$ACG:$ACG,'Sept,2013'!$ACL:$ACL,'Sept,2013'!$AMC:$AMC,'Sept,2013'!$AMH:$AMH,'Sept,2013'!$AVY:$AVY,'Sept,2013'!$AWD:$AWD,'Sept,2013'!$BFU:$BFU,'Sept,2013'!$BFZ:$BFZ,'Sept,2013'!$BPQ:$BPQ,'Sept,2013'!$BPV:$BPV,'Sept,2013'!$BZM:$BZM,'Sept,2013'!$BZR:$BZR,'Sept,2013'!$CJI:$CJI,'Sept,2013'!$CJN:$CJN,'Sept,2013'!$CTE:$CTE,'Sept,2013'!$CTJ:$CTJ,'Sept,2013'!$DDA:$DDA,'Sept,2013'!$DDF:$DDF,'Sept,2013'!$DMW:$DMW,'Sept,2013'!$DNB:$DNB,'Sept,2013'!$DWS:$DWS,'Sept,2013'!$DWX:$DWX,'Sept,2013'!$EGO:$EGO,'Sept,2013'!$EGT:$EGT,'Sept,2013'!$EQK:$EQK,'Sept,2013'!$EQP:$EQP,'Sept,2013'!$FAG:$FAG,'Sept,2013'!$FAL:$FAL,'Sept,2013'!$FKC:$FKC,'Sept,2013'!$FKH:$FKH,'Sept,2013'!$FTY:$FTY,'Sept,2013'!$FUD:$FUD,'Sept,2013'!$GDU:$GDU,'Sept,2013'!$GDZ:$GDZ,'Sept,2013'!$GNQ:$GNQ,'Sept,2013'!$GNV:$GNV,'Sept,2013'!$GXM:$GXM,'Sept,2013'!$GXR:$GXR,'Sept,2013'!$HHI:$HHI,'Sept,2013'!$HHN:$HHN,'Sept,2013'!$HRE:$HRE,'Sept,2013'!$HRJ:$HRJ,'Sept,2013'!$IBA:$IBA,'Sept,2013'!$IBF:$IBF,'Sept,2013'!$IKW:$IKW,'Sept,2013'!$ILB:$ILB,'Sept,2013'!$IUS:$IUS,'Sept,2013'!$IUX:$IUX,'Sept,2013'!$JEO:$JEO,'Sept,2013'!$JET:$JET,'Sept,2013'!$JOK:$JOK,'Sept,2013'!$JOP:$JOP,'Sept,2013'!$JYG:$JYG,'Sept,2013'!$JYL:$JYL,'Sept,2013'!$KIC:$KIC,'Sept,2013'!$KIH:$KIH,'Sept,2013'!$KRY:$KRY,'Sept,2013'!$KSD:$KSD,'Sept,2013'!$LBU:$LBU,'Sept,2013'!$LBZ:$LBZ,'Sept,2013'!$LLQ:$LLQ,'Sept,2013'!$LLV:$LLV,'Sept,2013'!$LVM:$LVM,'Sept,2013'!$LVR:$LVR,'Sept,2013'!$MFI:$MFI,'Sept,2013'!$MFN:$MFN,'Sept,2013'!$MPE:$MPE,'Sept,2013'!$MPJ:$MPJ,'Sept,2013'!$MZA:$MZA,'Sept,2013'!$MZF:$MZF,'Sept,2013'!$NIW:$NIW,'Sept,2013'!$NJB:$NJB,'Sept,2013'!$NSS:$NSS,'Sept,2013'!$NSX:$NSX,'Sept,2013'!$OCO:$OCO,'Sept,2013'!$OCT:$OCT,'Sept,2013'!$OMK:$OMK,'Sept,2013'!$OMP:$OMP,'Sept,2013'!$OWG:$OWG,'Sept,2013'!$OWL:$OWL,'Sept,2013'!$PGC:$PGC,'Sept,2013'!$PGH:$PGH,'Sept,2013'!$PPY:$PPY,'Sept,2013'!$PQD:$PQD,'Sept,2013'!$PZU:$PZU,'Sept,2013'!$PZZ:$PZZ,'Sept,2013'!$QJQ:$QJQ,'Sept,2013'!$QJV:$QJV,'Sept,2013'!$QTM:$QTM,'Sept,2013'!$QTR:$QTR,'Sept,2013'!$RDI:$RDI,'Sept,2013'!$RDN:$RDN,'Sept,2013'!$RNE:$RNE,'Sept,2013'!$RNJ:$RNJ,'Sept,2013'!$RXA:$RXA,'Sept,2013'!$RXF:$RXF,'Sept,2013'!$SGW:$SGW,'Sept,2013'!$SHB:$SHB,'Sept,2013'!$SQS:$SQS,'Sept,2013'!$SQX:$SQX,'Sept,2013'!$TAO:$TAO,'Sept,2013'!$TAT:$TAT,'Sept,2013'!$TKK:$TKK,'Sept,2013'!$TKP:$TKP,'Sept,2013'!$TUG:$TUG,'Sept,2013'!$TUL:$TUL,'Sept,2013'!$UEC:$UEC,'Sept,2013'!$UEH:$UEH,'Sept,2013'!$UNY:$UNY,'Sept,2013'!$UOD:$UOD,'Sept,2013'!$UXU:$UXU,'Sept,2013'!$UXZ:$UXZ,'Sept,2013'!$VHQ:$VHQ,'Sept,2013'!$VHV:$VHV,'Sept,2013'!$VRM:$VRM,'Sept,2013'!$VRR:$VRR,'Sept,2013'!$WBI:$WBI,'Sept,2013'!$WBN:$WBN,'Sept,2013'!$WLE:$WLE,'Sept,2013'!$WLJ:$WLJ,'Sept,2013'!$WVA:$WVA,'Sept,2013'!$WVF:$WVF</definedName>
    <definedName name="Z_D25C78CA_95ED_43B0_83AB_8C4576FD0FBF_.wvu.Cols" localSheetId="0" hidden="1">'Timesheet Jan, 2013'!$B:$B,'Timesheet Jan, 2013'!$G:$G,'Timesheet Jan, 2013'!$IX:$IX,'Timesheet Jan, 2013'!$JC:$JC,'Timesheet Jan, 2013'!$ST:$ST,'Timesheet Jan, 2013'!$SY:$SY,'Timesheet Jan, 2013'!$ACP:$ACP,'Timesheet Jan, 2013'!$ACU:$ACU,'Timesheet Jan, 2013'!$AML:$AML,'Timesheet Jan, 2013'!$AMQ:$AMQ,'Timesheet Jan, 2013'!$AWH:$AWH,'Timesheet Jan, 2013'!$AWM:$AWM,'Timesheet Jan, 2013'!$BGD:$BGD,'Timesheet Jan, 2013'!$BGI:$BGI,'Timesheet Jan, 2013'!$BPZ:$BPZ,'Timesheet Jan, 2013'!$BQE:$BQE,'Timesheet Jan, 2013'!$BZV:$BZV,'Timesheet Jan, 2013'!$CAA:$CAA,'Timesheet Jan, 2013'!$CJR:$CJR,'Timesheet Jan, 2013'!$CJW:$CJW,'Timesheet Jan, 2013'!$CTN:$CTN,'Timesheet Jan, 2013'!$CTS:$CTS,'Timesheet Jan, 2013'!$DDJ:$DDJ,'Timesheet Jan, 2013'!$DDO:$DDO,'Timesheet Jan, 2013'!$DNF:$DNF,'Timesheet Jan, 2013'!$DNK:$DNK,'Timesheet Jan, 2013'!$DXB:$DXB,'Timesheet Jan, 2013'!$DXG:$DXG,'Timesheet Jan, 2013'!$EGX:$EGX,'Timesheet Jan, 2013'!$EHC:$EHC,'Timesheet Jan, 2013'!$EQT:$EQT,'Timesheet Jan, 2013'!$EQY:$EQY,'Timesheet Jan, 2013'!$FAP:$FAP,'Timesheet Jan, 2013'!$FAU:$FAU,'Timesheet Jan, 2013'!$FKL:$FKL,'Timesheet Jan, 2013'!$FKQ:$FKQ,'Timesheet Jan, 2013'!$FUH:$FUH,'Timesheet Jan, 2013'!$FUM:$FUM,'Timesheet Jan, 2013'!$GED:$GED,'Timesheet Jan, 2013'!$GEI:$GEI,'Timesheet Jan, 2013'!$GNZ:$GNZ,'Timesheet Jan, 2013'!$GOE:$GOE,'Timesheet Jan, 2013'!$GXV:$GXV,'Timesheet Jan, 2013'!$GYA:$GYA,'Timesheet Jan, 2013'!$HHR:$HHR,'Timesheet Jan, 2013'!$HHW:$HHW,'Timesheet Jan, 2013'!$HRN:$HRN,'Timesheet Jan, 2013'!$HRS:$HRS,'Timesheet Jan, 2013'!$IBJ:$IBJ,'Timesheet Jan, 2013'!$IBO:$IBO,'Timesheet Jan, 2013'!$ILF:$ILF,'Timesheet Jan, 2013'!$ILK:$ILK,'Timesheet Jan, 2013'!$IVB:$IVB,'Timesheet Jan, 2013'!$IVG:$IVG,'Timesheet Jan, 2013'!$JEX:$JEX,'Timesheet Jan, 2013'!$JFC:$JFC,'Timesheet Jan, 2013'!$JOT:$JOT,'Timesheet Jan, 2013'!$JOY:$JOY,'Timesheet Jan, 2013'!$JYP:$JYP,'Timesheet Jan, 2013'!$JYU:$JYU,'Timesheet Jan, 2013'!$KIL:$KIL,'Timesheet Jan, 2013'!$KIQ:$KIQ,'Timesheet Jan, 2013'!$KSH:$KSH,'Timesheet Jan, 2013'!$KSM:$KSM,'Timesheet Jan, 2013'!$LCD:$LCD,'Timesheet Jan, 2013'!$LCI:$LCI,'Timesheet Jan, 2013'!$LLZ:$LLZ,'Timesheet Jan, 2013'!$LME:$LME,'Timesheet Jan, 2013'!$LVV:$LVV,'Timesheet Jan, 2013'!$LWA:$LWA,'Timesheet Jan, 2013'!$MFR:$MFR,'Timesheet Jan, 2013'!$MFW:$MFW,'Timesheet Jan, 2013'!$MPN:$MPN,'Timesheet Jan, 2013'!$MPS:$MPS,'Timesheet Jan, 2013'!$MZJ:$MZJ,'Timesheet Jan, 2013'!$MZO:$MZO,'Timesheet Jan, 2013'!$NJF:$NJF,'Timesheet Jan, 2013'!$NJK:$NJK,'Timesheet Jan, 2013'!$NTB:$NTB,'Timesheet Jan, 2013'!$NTG:$NTG,'Timesheet Jan, 2013'!$OCX:$OCX,'Timesheet Jan, 2013'!$ODC:$ODC,'Timesheet Jan, 2013'!$OMT:$OMT,'Timesheet Jan, 2013'!$OMY:$OMY,'Timesheet Jan, 2013'!$OWP:$OWP,'Timesheet Jan, 2013'!$OWU:$OWU,'Timesheet Jan, 2013'!$PGL:$PGL,'Timesheet Jan, 2013'!$PGQ:$PGQ,'Timesheet Jan, 2013'!$PQH:$PQH,'Timesheet Jan, 2013'!$PQM:$PQM,'Timesheet Jan, 2013'!$QAD:$QAD,'Timesheet Jan, 2013'!$QAI:$QAI,'Timesheet Jan, 2013'!$QJZ:$QJZ,'Timesheet Jan, 2013'!$QKE:$QKE,'Timesheet Jan, 2013'!$QTV:$QTV,'Timesheet Jan, 2013'!$QUA:$QUA,'Timesheet Jan, 2013'!$RDR:$RDR,'Timesheet Jan, 2013'!$RDW:$RDW,'Timesheet Jan, 2013'!$RNN:$RNN,'Timesheet Jan, 2013'!$RNS:$RNS,'Timesheet Jan, 2013'!$RXJ:$RXJ,'Timesheet Jan, 2013'!$RXO:$RXO,'Timesheet Jan, 2013'!$SHF:$SHF,'Timesheet Jan, 2013'!$SHK:$SHK,'Timesheet Jan, 2013'!$SRB:$SRB,'Timesheet Jan, 2013'!$SRG:$SRG,'Timesheet Jan, 2013'!$TAX:$TAX,'Timesheet Jan, 2013'!$TBC:$TBC,'Timesheet Jan, 2013'!$TKT:$TKT,'Timesheet Jan, 2013'!$TKY:$TKY,'Timesheet Jan, 2013'!$TUP:$TUP,'Timesheet Jan, 2013'!$TUU:$TUU,'Timesheet Jan, 2013'!$UEL:$UEL,'Timesheet Jan, 2013'!$UEQ:$UEQ,'Timesheet Jan, 2013'!$UOH:$UOH,'Timesheet Jan, 2013'!$UOM:$UOM,'Timesheet Jan, 2013'!$UYD:$UYD,'Timesheet Jan, 2013'!$UYI:$UYI,'Timesheet Jan, 2013'!$VHZ:$VHZ,'Timesheet Jan, 2013'!$VIE:$VIE,'Timesheet Jan, 2013'!$VRV:$VRV,'Timesheet Jan, 2013'!$VSA:$VSA,'Timesheet Jan, 2013'!$WBR:$WBR,'Timesheet Jan, 2013'!$WBW:$WBW,'Timesheet Jan, 2013'!$WLN:$WLN,'Timesheet Jan, 2013'!$WLS:$WLS,'Timesheet Jan, 2013'!$WVJ:$WVJ,'Timesheet Jan, 2013'!$WVO:$WVO</definedName>
    <definedName name="Z_D25C78CA_95ED_43B0_83AB_8C4576FD0FBF_.wvu.FilterData" localSheetId="1" hidden="1">'Feb, 2013'!$A$4:$IU$88</definedName>
    <definedName name="Z_D25C78CA_95ED_43B0_83AB_8C4576FD0FBF_.wvu.FilterData" localSheetId="2" hidden="1">'Mar, 2013'!$A$4:$IU$91</definedName>
    <definedName name="Z_D25C78CA_95ED_43B0_83AB_8C4576FD0FBF_.wvu.FilterData" localSheetId="0" hidden="1">'Timesheet Jan, 2013'!$A$4:$IU$84</definedName>
    <definedName name="Z_D4C5DEE2_2311_4642_84B6_2E71EAACFE6D_.wvu.Cols" localSheetId="3" hidden="1">'Apr, 2013'!$G:$G,'Apr, 2013'!$IM:$IM,'Apr, 2013'!$IR:$IR,'Apr, 2013'!$SI:$SI,'Apr, 2013'!$SN:$SN,'Apr, 2013'!$ACE:$ACE,'Apr, 2013'!$ACJ:$ACJ,'Apr, 2013'!$AMA:$AMA,'Apr, 2013'!$AMF:$AMF,'Apr, 2013'!$AVW:$AVW,'Apr, 2013'!$AWB:$AWB,'Apr, 2013'!$BFS:$BFS,'Apr, 2013'!$BFX:$BFX,'Apr, 2013'!$BPO:$BPO,'Apr, 2013'!$BPT:$BPT,'Apr, 2013'!$BZK:$BZK,'Apr, 2013'!$BZP:$BZP,'Apr, 2013'!$CJG:$CJG,'Apr, 2013'!$CJL:$CJL,'Apr, 2013'!$CTC:$CTC,'Apr, 2013'!$CTH:$CTH,'Apr, 2013'!$DCY:$DCY,'Apr, 2013'!$DDD:$DDD,'Apr, 2013'!$DMU:$DMU,'Apr, 2013'!$DMZ:$DMZ,'Apr, 2013'!$DWQ:$DWQ,'Apr, 2013'!$DWV:$DWV,'Apr, 2013'!$EGM:$EGM,'Apr, 2013'!$EGR:$EGR,'Apr, 2013'!$EQI:$EQI,'Apr, 2013'!$EQN:$EQN,'Apr, 2013'!$FAE:$FAE,'Apr, 2013'!$FAJ:$FAJ,'Apr, 2013'!$FKA:$FKA,'Apr, 2013'!$FKF:$FKF,'Apr, 2013'!$FTW:$FTW,'Apr, 2013'!$FUB:$FUB,'Apr, 2013'!$GDS:$GDS,'Apr, 2013'!$GDX:$GDX,'Apr, 2013'!$GNO:$GNO,'Apr, 2013'!$GNT:$GNT,'Apr, 2013'!$GXK:$GXK,'Apr, 2013'!$GXP:$GXP,'Apr, 2013'!$HHG:$HHG,'Apr, 2013'!$HHL:$HHL,'Apr, 2013'!$HRC:$HRC,'Apr, 2013'!$HRH:$HRH,'Apr, 2013'!$IAY:$IAY,'Apr, 2013'!$IBD:$IBD,'Apr, 2013'!$IKU:$IKU,'Apr, 2013'!$IKZ:$IKZ,'Apr, 2013'!$IUQ:$IUQ,'Apr, 2013'!$IUV:$IUV,'Apr, 2013'!$JEM:$JEM,'Apr, 2013'!$JER:$JER,'Apr, 2013'!$JOI:$JOI,'Apr, 2013'!$JON:$JON,'Apr, 2013'!$JYE:$JYE,'Apr, 2013'!$JYJ:$JYJ,'Apr, 2013'!$KIA:$KIA,'Apr, 2013'!$KIF:$KIF,'Apr, 2013'!$KRW:$KRW,'Apr, 2013'!$KSB:$KSB,'Apr, 2013'!$LBS:$LBS,'Apr, 2013'!$LBX:$LBX,'Apr, 2013'!$LLO:$LLO,'Apr, 2013'!$LLT:$LLT,'Apr, 2013'!$LVK:$LVK,'Apr, 2013'!$LVP:$LVP,'Apr, 2013'!$MFG:$MFG,'Apr, 2013'!$MFL:$MFL,'Apr, 2013'!$MPC:$MPC,'Apr, 2013'!$MPH:$MPH,'Apr, 2013'!$MYY:$MYY,'Apr, 2013'!$MZD:$MZD,'Apr, 2013'!$NIU:$NIU,'Apr, 2013'!$NIZ:$NIZ,'Apr, 2013'!$NSQ:$NSQ,'Apr, 2013'!$NSV:$NSV,'Apr, 2013'!$OCM:$OCM,'Apr, 2013'!$OCR:$OCR,'Apr, 2013'!$OMI:$OMI,'Apr, 2013'!$OMN:$OMN,'Apr, 2013'!$OWE:$OWE,'Apr, 2013'!$OWJ:$OWJ,'Apr, 2013'!$PGA:$PGA,'Apr, 2013'!$PGF:$PGF,'Apr, 2013'!$PPW:$PPW,'Apr, 2013'!$PQB:$PQB,'Apr, 2013'!$PZS:$PZS,'Apr, 2013'!$PZX:$PZX,'Apr, 2013'!$QJO:$QJO,'Apr, 2013'!$QJT:$QJT,'Apr, 2013'!$QTK:$QTK,'Apr, 2013'!$QTP:$QTP,'Apr, 2013'!$RDG:$RDG,'Apr, 2013'!$RDL:$RDL,'Apr, 2013'!$RNC:$RNC,'Apr, 2013'!$RNH:$RNH,'Apr, 2013'!$RWY:$RWY,'Apr, 2013'!$RXD:$RXD,'Apr, 2013'!$SGU:$SGU,'Apr, 2013'!$SGZ:$SGZ,'Apr, 2013'!$SQQ:$SQQ,'Apr, 2013'!$SQV:$SQV,'Apr, 2013'!$TAM:$TAM,'Apr, 2013'!$TAR:$TAR,'Apr, 2013'!$TKI:$TKI,'Apr, 2013'!$TKN:$TKN,'Apr, 2013'!$TUE:$TUE,'Apr, 2013'!$TUJ:$TUJ,'Apr, 2013'!$UEA:$UEA,'Apr, 2013'!$UEF:$UEF,'Apr, 2013'!$UNW:$UNW,'Apr, 2013'!$UOB:$UOB,'Apr, 2013'!$UXS:$UXS,'Apr, 2013'!$UXX:$UXX,'Apr, 2013'!$VHO:$VHO,'Apr, 2013'!$VHT:$VHT,'Apr, 2013'!$VRK:$VRK,'Apr, 2013'!$VRP:$VRP,'Apr, 2013'!$WBG:$WBG,'Apr, 2013'!$WBL:$WBL,'Apr, 2013'!$WLC:$WLC,'Apr, 2013'!$WLH:$WLH,'Apr, 2013'!$WUY:$WUY,'Apr, 2013'!$WVD:$WVD</definedName>
    <definedName name="Z_D4C5DEE2_2311_4642_84B6_2E71EAACFE6D_.wvu.Cols" localSheetId="1" hidden="1">'Feb, 2013'!$B:$B,'Feb, 2013'!$G:$G,'Feb, 2013'!$IX:$IX,'Feb, 2013'!$JC:$JC,'Feb, 2013'!$ST:$ST,'Feb, 2013'!$SY:$SY,'Feb, 2013'!$ACP:$ACP,'Feb, 2013'!$ACU:$ACU,'Feb, 2013'!$AML:$AML,'Feb, 2013'!$AMQ:$AMQ,'Feb, 2013'!$AWH:$AWH,'Feb, 2013'!$AWM:$AWM,'Feb, 2013'!$BGD:$BGD,'Feb, 2013'!$BGI:$BGI,'Feb, 2013'!$BPZ:$BPZ,'Feb, 2013'!$BQE:$BQE,'Feb, 2013'!$BZV:$BZV,'Feb, 2013'!$CAA:$CAA,'Feb, 2013'!$CJR:$CJR,'Feb, 2013'!$CJW:$CJW,'Feb, 2013'!$CTN:$CTN,'Feb, 2013'!$CTS:$CTS,'Feb, 2013'!$DDJ:$DDJ,'Feb, 2013'!$DDO:$DDO,'Feb, 2013'!$DNF:$DNF,'Feb, 2013'!$DNK:$DNK,'Feb, 2013'!$DXB:$DXB,'Feb, 2013'!$DXG:$DXG,'Feb, 2013'!$EGX:$EGX,'Feb, 2013'!$EHC:$EHC,'Feb, 2013'!$EQT:$EQT,'Feb, 2013'!$EQY:$EQY,'Feb, 2013'!$FAP:$FAP,'Feb, 2013'!$FAU:$FAU,'Feb, 2013'!$FKL:$FKL,'Feb, 2013'!$FKQ:$FKQ,'Feb, 2013'!$FUH:$FUH,'Feb, 2013'!$FUM:$FUM,'Feb, 2013'!$GED:$GED,'Feb, 2013'!$GEI:$GEI,'Feb, 2013'!$GNZ:$GNZ,'Feb, 2013'!$GOE:$GOE,'Feb, 2013'!$GXV:$GXV,'Feb, 2013'!$GYA:$GYA,'Feb, 2013'!$HHR:$HHR,'Feb, 2013'!$HHW:$HHW,'Feb, 2013'!$HRN:$HRN,'Feb, 2013'!$HRS:$HRS,'Feb, 2013'!$IBJ:$IBJ,'Feb, 2013'!$IBO:$IBO,'Feb, 2013'!$ILF:$ILF,'Feb, 2013'!$ILK:$ILK,'Feb, 2013'!$IVB:$IVB,'Feb, 2013'!$IVG:$IVG,'Feb, 2013'!$JEX:$JEX,'Feb, 2013'!$JFC:$JFC,'Feb, 2013'!$JOT:$JOT,'Feb, 2013'!$JOY:$JOY,'Feb, 2013'!$JYP:$JYP,'Feb, 2013'!$JYU:$JYU,'Feb, 2013'!$KIL:$KIL,'Feb, 2013'!$KIQ:$KIQ,'Feb, 2013'!$KSH:$KSH,'Feb, 2013'!$KSM:$KSM,'Feb, 2013'!$LCD:$LCD,'Feb, 2013'!$LCI:$LCI,'Feb, 2013'!$LLZ:$LLZ,'Feb, 2013'!$LME:$LME,'Feb, 2013'!$LVV:$LVV,'Feb, 2013'!$LWA:$LWA,'Feb, 2013'!$MFR:$MFR,'Feb, 2013'!$MFW:$MFW,'Feb, 2013'!$MPN:$MPN,'Feb, 2013'!$MPS:$MPS,'Feb, 2013'!$MZJ:$MZJ,'Feb, 2013'!$MZO:$MZO,'Feb, 2013'!$NJF:$NJF,'Feb, 2013'!$NJK:$NJK,'Feb, 2013'!$NTB:$NTB,'Feb, 2013'!$NTG:$NTG,'Feb, 2013'!$OCX:$OCX,'Feb, 2013'!$ODC:$ODC,'Feb, 2013'!$OMT:$OMT,'Feb, 2013'!$OMY:$OMY,'Feb, 2013'!$OWP:$OWP,'Feb, 2013'!$OWU:$OWU,'Feb, 2013'!$PGL:$PGL,'Feb, 2013'!$PGQ:$PGQ,'Feb, 2013'!$PQH:$PQH,'Feb, 2013'!$PQM:$PQM,'Feb, 2013'!$QAD:$QAD,'Feb, 2013'!$QAI:$QAI,'Feb, 2013'!$QJZ:$QJZ,'Feb, 2013'!$QKE:$QKE,'Feb, 2013'!$QTV:$QTV,'Feb, 2013'!$QUA:$QUA,'Feb, 2013'!$RDR:$RDR,'Feb, 2013'!$RDW:$RDW,'Feb, 2013'!$RNN:$RNN,'Feb, 2013'!$RNS:$RNS,'Feb, 2013'!$RXJ:$RXJ,'Feb, 2013'!$RXO:$RXO,'Feb, 2013'!$SHF:$SHF,'Feb, 2013'!$SHK:$SHK,'Feb, 2013'!$SRB:$SRB,'Feb, 2013'!$SRG:$SRG,'Feb, 2013'!$TAX:$TAX,'Feb, 2013'!$TBC:$TBC,'Feb, 2013'!$TKT:$TKT,'Feb, 2013'!$TKY:$TKY,'Feb, 2013'!$TUP:$TUP,'Feb, 2013'!$TUU:$TUU,'Feb, 2013'!$UEL:$UEL,'Feb, 2013'!$UEQ:$UEQ,'Feb, 2013'!$UOH:$UOH,'Feb, 2013'!$UOM:$UOM,'Feb, 2013'!$UYD:$UYD,'Feb, 2013'!$UYI:$UYI,'Feb, 2013'!$VHZ:$VHZ,'Feb, 2013'!$VIE:$VIE,'Feb, 2013'!$VRV:$VRV,'Feb, 2013'!$VSA:$VSA,'Feb, 2013'!$WBR:$WBR,'Feb, 2013'!$WBW:$WBW,'Feb, 2013'!$WLN:$WLN,'Feb, 2013'!$WLS:$WLS,'Feb, 2013'!$WVJ:$WVJ,'Feb, 2013'!$WVO:$WVO</definedName>
    <definedName name="Z_D4C5DEE2_2311_4642_84B6_2E71EAACFE6D_.wvu.Cols" localSheetId="2" hidden="1">'Mar, 2013'!$G:$G,'Mar, 2013'!$IN:$IN,'Mar, 2013'!$IS:$IS,'Mar, 2013'!$SJ:$SJ,'Mar, 2013'!$SO:$SO,'Mar, 2013'!$ACF:$ACF,'Mar, 2013'!$ACK:$ACK,'Mar, 2013'!$AMB:$AMB,'Mar, 2013'!$AMG:$AMG,'Mar, 2013'!$AVX:$AVX,'Mar, 2013'!$AWC:$AWC,'Mar, 2013'!$BFT:$BFT,'Mar, 2013'!$BFY:$BFY,'Mar, 2013'!$BPP:$BPP,'Mar, 2013'!$BPU:$BPU,'Mar, 2013'!$BZL:$BZL,'Mar, 2013'!$BZQ:$BZQ,'Mar, 2013'!$CJH:$CJH,'Mar, 2013'!$CJM:$CJM,'Mar, 2013'!$CTD:$CTD,'Mar, 2013'!$CTI:$CTI,'Mar, 2013'!$DCZ:$DCZ,'Mar, 2013'!$DDE:$DDE,'Mar, 2013'!$DMV:$DMV,'Mar, 2013'!$DNA:$DNA,'Mar, 2013'!$DWR:$DWR,'Mar, 2013'!$DWW:$DWW,'Mar, 2013'!$EGN:$EGN,'Mar, 2013'!$EGS:$EGS,'Mar, 2013'!$EQJ:$EQJ,'Mar, 2013'!$EQO:$EQO,'Mar, 2013'!$FAF:$FAF,'Mar, 2013'!$FAK:$FAK,'Mar, 2013'!$FKB:$FKB,'Mar, 2013'!$FKG:$FKG,'Mar, 2013'!$FTX:$FTX,'Mar, 2013'!$FUC:$FUC,'Mar, 2013'!$GDT:$GDT,'Mar, 2013'!$GDY:$GDY,'Mar, 2013'!$GNP:$GNP,'Mar, 2013'!$GNU:$GNU,'Mar, 2013'!$GXL:$GXL,'Mar, 2013'!$GXQ:$GXQ,'Mar, 2013'!$HHH:$HHH,'Mar, 2013'!$HHM:$HHM,'Mar, 2013'!$HRD:$HRD,'Mar, 2013'!$HRI:$HRI,'Mar, 2013'!$IAZ:$IAZ,'Mar, 2013'!$IBE:$IBE,'Mar, 2013'!$IKV:$IKV,'Mar, 2013'!$ILA:$ILA,'Mar, 2013'!$IUR:$IUR,'Mar, 2013'!$IUW:$IUW,'Mar, 2013'!$JEN:$JEN,'Mar, 2013'!$JES:$JES,'Mar, 2013'!$JOJ:$JOJ,'Mar, 2013'!$JOO:$JOO,'Mar, 2013'!$JYF:$JYF,'Mar, 2013'!$JYK:$JYK,'Mar, 2013'!$KIB:$KIB,'Mar, 2013'!$KIG:$KIG,'Mar, 2013'!$KRX:$KRX,'Mar, 2013'!$KSC:$KSC,'Mar, 2013'!$LBT:$LBT,'Mar, 2013'!$LBY:$LBY,'Mar, 2013'!$LLP:$LLP,'Mar, 2013'!$LLU:$LLU,'Mar, 2013'!$LVL:$LVL,'Mar, 2013'!$LVQ:$LVQ,'Mar, 2013'!$MFH:$MFH,'Mar, 2013'!$MFM:$MFM,'Mar, 2013'!$MPD:$MPD,'Mar, 2013'!$MPI:$MPI,'Mar, 2013'!$MYZ:$MYZ,'Mar, 2013'!$MZE:$MZE,'Mar, 2013'!$NIV:$NIV,'Mar, 2013'!$NJA:$NJA,'Mar, 2013'!$NSR:$NSR,'Mar, 2013'!$NSW:$NSW,'Mar, 2013'!$OCN:$OCN,'Mar, 2013'!$OCS:$OCS,'Mar, 2013'!$OMJ:$OMJ,'Mar, 2013'!$OMO:$OMO,'Mar, 2013'!$OWF:$OWF,'Mar, 2013'!$OWK:$OWK,'Mar, 2013'!$PGB:$PGB,'Mar, 2013'!$PGG:$PGG,'Mar, 2013'!$PPX:$PPX,'Mar, 2013'!$PQC:$PQC,'Mar, 2013'!$PZT:$PZT,'Mar, 2013'!$PZY:$PZY,'Mar, 2013'!$QJP:$QJP,'Mar, 2013'!$QJU:$QJU,'Mar, 2013'!$QTL:$QTL,'Mar, 2013'!$QTQ:$QTQ,'Mar, 2013'!$RDH:$RDH,'Mar, 2013'!$RDM:$RDM,'Mar, 2013'!$RND:$RND,'Mar, 2013'!$RNI:$RNI,'Mar, 2013'!$RWZ:$RWZ,'Mar, 2013'!$RXE:$RXE,'Mar, 2013'!$SGV:$SGV,'Mar, 2013'!$SHA:$SHA,'Mar, 2013'!$SQR:$SQR,'Mar, 2013'!$SQW:$SQW,'Mar, 2013'!$TAN:$TAN,'Mar, 2013'!$TAS:$TAS,'Mar, 2013'!$TKJ:$TKJ,'Mar, 2013'!$TKO:$TKO,'Mar, 2013'!$TUF:$TUF,'Mar, 2013'!$TUK:$TUK,'Mar, 2013'!$UEB:$UEB,'Mar, 2013'!$UEG:$UEG,'Mar, 2013'!$UNX:$UNX,'Mar, 2013'!$UOC:$UOC,'Mar, 2013'!$UXT:$UXT,'Mar, 2013'!$UXY:$UXY,'Mar, 2013'!$VHP:$VHP,'Mar, 2013'!$VHU:$VHU,'Mar, 2013'!$VRL:$VRL,'Mar, 2013'!$VRQ:$VRQ,'Mar, 2013'!$WBH:$WBH,'Mar, 2013'!$WBM:$WBM,'Mar, 2013'!$WLD:$WLD,'Mar, 2013'!$WLI:$WLI,'Mar, 2013'!$WUZ:$WUZ,'Mar, 2013'!$WVE:$WVE</definedName>
    <definedName name="Z_D4C5DEE2_2311_4642_84B6_2E71EAACFE6D_.wvu.Cols" localSheetId="4" hidden="1">'May,2013'!$G:$G,'May,2013'!$II:$II,'May,2013'!$IN:$IN,'May,2013'!$SE:$SE,'May,2013'!$SJ:$SJ,'May,2013'!$ACA:$ACA,'May,2013'!$ACF:$ACF,'May,2013'!$ALW:$ALW,'May,2013'!$AMB:$AMB,'May,2013'!$AVS:$AVS,'May,2013'!$AVX:$AVX,'May,2013'!$BFO:$BFO,'May,2013'!$BFT:$BFT,'May,2013'!$BPK:$BPK,'May,2013'!$BPP:$BPP,'May,2013'!$BZG:$BZG,'May,2013'!$BZL:$BZL,'May,2013'!$CJC:$CJC,'May,2013'!$CJH:$CJH,'May,2013'!$CSY:$CSY,'May,2013'!$CTD:$CTD,'May,2013'!$DCU:$DCU,'May,2013'!$DCZ:$DCZ,'May,2013'!$DMQ:$DMQ,'May,2013'!$DMV:$DMV,'May,2013'!$DWM:$DWM,'May,2013'!$DWR:$DWR,'May,2013'!$EGI:$EGI,'May,2013'!$EGN:$EGN,'May,2013'!$EQE:$EQE,'May,2013'!$EQJ:$EQJ,'May,2013'!$FAA:$FAA,'May,2013'!$FAF:$FAF,'May,2013'!$FJW:$FJW,'May,2013'!$FKB:$FKB,'May,2013'!$FTS:$FTS,'May,2013'!$FTX:$FTX,'May,2013'!$GDO:$GDO,'May,2013'!$GDT:$GDT,'May,2013'!$GNK:$GNK,'May,2013'!$GNP:$GNP,'May,2013'!$GXG:$GXG,'May,2013'!$GXL:$GXL,'May,2013'!$HHC:$HHC,'May,2013'!$HHH:$HHH,'May,2013'!$HQY:$HQY,'May,2013'!$HRD:$HRD,'May,2013'!$IAU:$IAU,'May,2013'!$IAZ:$IAZ,'May,2013'!$IKQ:$IKQ,'May,2013'!$IKV:$IKV,'May,2013'!$IUM:$IUM,'May,2013'!$IUR:$IUR,'May,2013'!$JEI:$JEI,'May,2013'!$JEN:$JEN,'May,2013'!$JOE:$JOE,'May,2013'!$JOJ:$JOJ,'May,2013'!$JYA:$JYA,'May,2013'!$JYF:$JYF,'May,2013'!$KHW:$KHW,'May,2013'!$KIB:$KIB,'May,2013'!$KRS:$KRS,'May,2013'!$KRX:$KRX,'May,2013'!$LBO:$LBO,'May,2013'!$LBT:$LBT,'May,2013'!$LLK:$LLK,'May,2013'!$LLP:$LLP,'May,2013'!$LVG:$LVG,'May,2013'!$LVL:$LVL,'May,2013'!$MFC:$MFC,'May,2013'!$MFH:$MFH,'May,2013'!$MOY:$MOY,'May,2013'!$MPD:$MPD,'May,2013'!$MYU:$MYU,'May,2013'!$MYZ:$MYZ,'May,2013'!$NIQ:$NIQ,'May,2013'!$NIV:$NIV,'May,2013'!$NSM:$NSM,'May,2013'!$NSR:$NSR,'May,2013'!$OCI:$OCI,'May,2013'!$OCN:$OCN,'May,2013'!$OME:$OME,'May,2013'!$OMJ:$OMJ,'May,2013'!$OWA:$OWA,'May,2013'!$OWF:$OWF,'May,2013'!$PFW:$PFW,'May,2013'!$PGB:$PGB,'May,2013'!$PPS:$PPS,'May,2013'!$PPX:$PPX,'May,2013'!$PZO:$PZO,'May,2013'!$PZT:$PZT,'May,2013'!$QJK:$QJK,'May,2013'!$QJP:$QJP,'May,2013'!$QTG:$QTG,'May,2013'!$QTL:$QTL,'May,2013'!$RDC:$RDC,'May,2013'!$RDH:$RDH,'May,2013'!$RMY:$RMY,'May,2013'!$RND:$RND,'May,2013'!$RWU:$RWU,'May,2013'!$RWZ:$RWZ,'May,2013'!$SGQ:$SGQ,'May,2013'!$SGV:$SGV,'May,2013'!$SQM:$SQM,'May,2013'!$SQR:$SQR,'May,2013'!$TAI:$TAI,'May,2013'!$TAN:$TAN,'May,2013'!$TKE:$TKE,'May,2013'!$TKJ:$TKJ,'May,2013'!$TUA:$TUA,'May,2013'!$TUF:$TUF,'May,2013'!$UDW:$UDW,'May,2013'!$UEB:$UEB,'May,2013'!$UNS:$UNS,'May,2013'!$UNX:$UNX,'May,2013'!$UXO:$UXO,'May,2013'!$UXT:$UXT,'May,2013'!$VHK:$VHK,'May,2013'!$VHP:$VHP,'May,2013'!$VRG:$VRG,'May,2013'!$VRL:$VRL,'May,2013'!$WBC:$WBC,'May,2013'!$WBH:$WBH,'May,2013'!$WKY:$WKY,'May,2013'!$WLD:$WLD,'May,2013'!$WUU:$WUU,'May,2013'!$WUZ:$WUZ</definedName>
    <definedName name="Z_D4C5DEE2_2311_4642_84B6_2E71EAACFE6D_.wvu.Cols" localSheetId="0" hidden="1">'Timesheet Jan, 2013'!$B:$B,'Timesheet Jan, 2013'!$G:$G,'Timesheet Jan, 2013'!$IX:$IX,'Timesheet Jan, 2013'!$JC:$JC,'Timesheet Jan, 2013'!$ST:$ST,'Timesheet Jan, 2013'!$SY:$SY,'Timesheet Jan, 2013'!$ACP:$ACP,'Timesheet Jan, 2013'!$ACU:$ACU,'Timesheet Jan, 2013'!$AML:$AML,'Timesheet Jan, 2013'!$AMQ:$AMQ,'Timesheet Jan, 2013'!$AWH:$AWH,'Timesheet Jan, 2013'!$AWM:$AWM,'Timesheet Jan, 2013'!$BGD:$BGD,'Timesheet Jan, 2013'!$BGI:$BGI,'Timesheet Jan, 2013'!$BPZ:$BPZ,'Timesheet Jan, 2013'!$BQE:$BQE,'Timesheet Jan, 2013'!$BZV:$BZV,'Timesheet Jan, 2013'!$CAA:$CAA,'Timesheet Jan, 2013'!$CJR:$CJR,'Timesheet Jan, 2013'!$CJW:$CJW,'Timesheet Jan, 2013'!$CTN:$CTN,'Timesheet Jan, 2013'!$CTS:$CTS,'Timesheet Jan, 2013'!$DDJ:$DDJ,'Timesheet Jan, 2013'!$DDO:$DDO,'Timesheet Jan, 2013'!$DNF:$DNF,'Timesheet Jan, 2013'!$DNK:$DNK,'Timesheet Jan, 2013'!$DXB:$DXB,'Timesheet Jan, 2013'!$DXG:$DXG,'Timesheet Jan, 2013'!$EGX:$EGX,'Timesheet Jan, 2013'!$EHC:$EHC,'Timesheet Jan, 2013'!$EQT:$EQT,'Timesheet Jan, 2013'!$EQY:$EQY,'Timesheet Jan, 2013'!$FAP:$FAP,'Timesheet Jan, 2013'!$FAU:$FAU,'Timesheet Jan, 2013'!$FKL:$FKL,'Timesheet Jan, 2013'!$FKQ:$FKQ,'Timesheet Jan, 2013'!$FUH:$FUH,'Timesheet Jan, 2013'!$FUM:$FUM,'Timesheet Jan, 2013'!$GED:$GED,'Timesheet Jan, 2013'!$GEI:$GEI,'Timesheet Jan, 2013'!$GNZ:$GNZ,'Timesheet Jan, 2013'!$GOE:$GOE,'Timesheet Jan, 2013'!$GXV:$GXV,'Timesheet Jan, 2013'!$GYA:$GYA,'Timesheet Jan, 2013'!$HHR:$HHR,'Timesheet Jan, 2013'!$HHW:$HHW,'Timesheet Jan, 2013'!$HRN:$HRN,'Timesheet Jan, 2013'!$HRS:$HRS,'Timesheet Jan, 2013'!$IBJ:$IBJ,'Timesheet Jan, 2013'!$IBO:$IBO,'Timesheet Jan, 2013'!$ILF:$ILF,'Timesheet Jan, 2013'!$ILK:$ILK,'Timesheet Jan, 2013'!$IVB:$IVB,'Timesheet Jan, 2013'!$IVG:$IVG,'Timesheet Jan, 2013'!$JEX:$JEX,'Timesheet Jan, 2013'!$JFC:$JFC,'Timesheet Jan, 2013'!$JOT:$JOT,'Timesheet Jan, 2013'!$JOY:$JOY,'Timesheet Jan, 2013'!$JYP:$JYP,'Timesheet Jan, 2013'!$JYU:$JYU,'Timesheet Jan, 2013'!$KIL:$KIL,'Timesheet Jan, 2013'!$KIQ:$KIQ,'Timesheet Jan, 2013'!$KSH:$KSH,'Timesheet Jan, 2013'!$KSM:$KSM,'Timesheet Jan, 2013'!$LCD:$LCD,'Timesheet Jan, 2013'!$LCI:$LCI,'Timesheet Jan, 2013'!$LLZ:$LLZ,'Timesheet Jan, 2013'!$LME:$LME,'Timesheet Jan, 2013'!$LVV:$LVV,'Timesheet Jan, 2013'!$LWA:$LWA,'Timesheet Jan, 2013'!$MFR:$MFR,'Timesheet Jan, 2013'!$MFW:$MFW,'Timesheet Jan, 2013'!$MPN:$MPN,'Timesheet Jan, 2013'!$MPS:$MPS,'Timesheet Jan, 2013'!$MZJ:$MZJ,'Timesheet Jan, 2013'!$MZO:$MZO,'Timesheet Jan, 2013'!$NJF:$NJF,'Timesheet Jan, 2013'!$NJK:$NJK,'Timesheet Jan, 2013'!$NTB:$NTB,'Timesheet Jan, 2013'!$NTG:$NTG,'Timesheet Jan, 2013'!$OCX:$OCX,'Timesheet Jan, 2013'!$ODC:$ODC,'Timesheet Jan, 2013'!$OMT:$OMT,'Timesheet Jan, 2013'!$OMY:$OMY,'Timesheet Jan, 2013'!$OWP:$OWP,'Timesheet Jan, 2013'!$OWU:$OWU,'Timesheet Jan, 2013'!$PGL:$PGL,'Timesheet Jan, 2013'!$PGQ:$PGQ,'Timesheet Jan, 2013'!$PQH:$PQH,'Timesheet Jan, 2013'!$PQM:$PQM,'Timesheet Jan, 2013'!$QAD:$QAD,'Timesheet Jan, 2013'!$QAI:$QAI,'Timesheet Jan, 2013'!$QJZ:$QJZ,'Timesheet Jan, 2013'!$QKE:$QKE,'Timesheet Jan, 2013'!$QTV:$QTV,'Timesheet Jan, 2013'!$QUA:$QUA,'Timesheet Jan, 2013'!$RDR:$RDR,'Timesheet Jan, 2013'!$RDW:$RDW,'Timesheet Jan, 2013'!$RNN:$RNN,'Timesheet Jan, 2013'!$RNS:$RNS,'Timesheet Jan, 2013'!$RXJ:$RXJ,'Timesheet Jan, 2013'!$RXO:$RXO,'Timesheet Jan, 2013'!$SHF:$SHF,'Timesheet Jan, 2013'!$SHK:$SHK,'Timesheet Jan, 2013'!$SRB:$SRB,'Timesheet Jan, 2013'!$SRG:$SRG,'Timesheet Jan, 2013'!$TAX:$TAX,'Timesheet Jan, 2013'!$TBC:$TBC,'Timesheet Jan, 2013'!$TKT:$TKT,'Timesheet Jan, 2013'!$TKY:$TKY,'Timesheet Jan, 2013'!$TUP:$TUP,'Timesheet Jan, 2013'!$TUU:$TUU,'Timesheet Jan, 2013'!$UEL:$UEL,'Timesheet Jan, 2013'!$UEQ:$UEQ,'Timesheet Jan, 2013'!$UOH:$UOH,'Timesheet Jan, 2013'!$UOM:$UOM,'Timesheet Jan, 2013'!$UYD:$UYD,'Timesheet Jan, 2013'!$UYI:$UYI,'Timesheet Jan, 2013'!$VHZ:$VHZ,'Timesheet Jan, 2013'!$VIE:$VIE,'Timesheet Jan, 2013'!$VRV:$VRV,'Timesheet Jan, 2013'!$VSA:$VSA,'Timesheet Jan, 2013'!$WBR:$WBR,'Timesheet Jan, 2013'!$WBW:$WBW,'Timesheet Jan, 2013'!$WLN:$WLN,'Timesheet Jan, 2013'!$WLS:$WLS,'Timesheet Jan, 2013'!$WVJ:$WVJ,'Timesheet Jan, 2013'!$WVO:$WVO</definedName>
    <definedName name="Z_D4C5DEE2_2311_4642_84B6_2E71EAACFE6D_.wvu.FilterData" localSheetId="1" hidden="1">'Feb, 2013'!$A$4:$IU$88</definedName>
    <definedName name="Z_D4C5DEE2_2311_4642_84B6_2E71EAACFE6D_.wvu.FilterData" localSheetId="2" hidden="1">'Mar, 2013'!$A$4:$IU$91</definedName>
    <definedName name="Z_D4C5DEE2_2311_4642_84B6_2E71EAACFE6D_.wvu.FilterData" localSheetId="0" hidden="1">'Timesheet Jan, 2013'!$A$4:$IU$84</definedName>
  </definedNames>
  <calcPr calcId="152511"/>
  <customWorkbookViews>
    <customWorkbookView name="Ngan Trieu Thi My [Reception] - Personal View" guid="{8EFD07E6-2179-4B86-B1F2-8BFF9E102645}" mergeInterval="0" personalView="1" maximized="1" windowWidth="1360" windowHeight="543" activeSheetId="5"/>
    <customWorkbookView name="Phuong Ha Ngoc  - Personal View" guid="{D4C5DEE2-2311-4642-84B6-2E71EAACFE6D}" mergeInterval="0" personalView="1" maximized="1" windowWidth="1596" windowHeight="675" activeSheetId="5"/>
    <customWorkbookView name="Uyen Ha Thi Phuong [HR &amp; Admin] - Personal View" guid="{2A0E4364-AB45-4F94-A442-E548A39F1C61}" mergeInterval="0" personalView="1" maximized="1" xWindow="-8" yWindow="-8" windowWidth="1616" windowHeight="876" activeSheetId="7"/>
    <customWorkbookView name="Uyen Ha Thi Phuong  - Personal View" guid="{D25C78CA-95ED-43B0-83AB-8C4576FD0FBF}" mergeInterval="0" personalView="1" maximized="1" xWindow="-8" yWindow="-8" windowWidth="1380" windowHeight="744" activeSheetId="7"/>
  </customWorkbookViews>
</workbook>
</file>

<file path=xl/calcChain.xml><?xml version="1.0" encoding="utf-8"?>
<calcChain xmlns="http://schemas.openxmlformats.org/spreadsheetml/2006/main">
  <c r="AJ112" i="8" l="1"/>
  <c r="AJ111" i="8"/>
  <c r="AJ110" i="8"/>
  <c r="AJ108" i="8"/>
  <c r="AJ107" i="8"/>
  <c r="AJ106" i="8"/>
  <c r="AJ105" i="8"/>
  <c r="AJ104" i="8"/>
  <c r="AJ103" i="8"/>
  <c r="AJ102" i="8"/>
  <c r="AJ101" i="8"/>
  <c r="AJ100" i="8"/>
  <c r="AJ98" i="8"/>
  <c r="AJ97" i="8"/>
  <c r="AJ96" i="8"/>
  <c r="AJ95" i="8"/>
  <c r="AJ94" i="8"/>
  <c r="AJ93" i="8"/>
  <c r="AJ92" i="8"/>
  <c r="AJ91" i="8"/>
  <c r="AJ90" i="8"/>
  <c r="AJ88" i="8"/>
  <c r="AJ87" i="8"/>
  <c r="AJ86" i="8"/>
  <c r="AJ85" i="8"/>
  <c r="AJ84" i="8"/>
  <c r="AJ83" i="8"/>
  <c r="AJ82" i="8"/>
  <c r="AJ81" i="8"/>
  <c r="AJ79" i="8"/>
  <c r="AJ78" i="8"/>
  <c r="AJ77" i="8"/>
  <c r="AJ76" i="8"/>
  <c r="AJ75" i="8"/>
  <c r="AJ74" i="8"/>
  <c r="AJ73" i="8"/>
  <c r="AJ72" i="8"/>
  <c r="AJ71" i="8"/>
  <c r="AJ70" i="8"/>
  <c r="AJ69" i="8"/>
  <c r="AJ67" i="8"/>
  <c r="AJ66" i="8"/>
  <c r="AJ65" i="8"/>
  <c r="AJ64" i="8"/>
  <c r="AJ63" i="8"/>
  <c r="AJ62" i="8"/>
  <c r="AJ61" i="8"/>
  <c r="AJ60" i="8"/>
  <c r="AJ59" i="8"/>
  <c r="AJ57" i="8"/>
  <c r="AJ56" i="8"/>
  <c r="AJ55" i="8"/>
  <c r="AJ54" i="8"/>
  <c r="AJ53" i="8"/>
  <c r="AJ52" i="8"/>
  <c r="AJ51" i="8"/>
  <c r="AJ49" i="8"/>
  <c r="AJ48" i="8"/>
  <c r="AJ47" i="8"/>
  <c r="AJ46" i="8"/>
  <c r="AJ45" i="8"/>
  <c r="AJ44" i="8"/>
  <c r="AJ43" i="8"/>
  <c r="AJ42" i="8"/>
  <c r="AJ40" i="8"/>
  <c r="AJ39" i="8"/>
  <c r="AJ38" i="8"/>
  <c r="AJ37" i="8"/>
  <c r="AJ36" i="8"/>
  <c r="AJ35" i="8"/>
  <c r="AJ34" i="8"/>
  <c r="AJ33" i="8"/>
  <c r="AJ31" i="8"/>
  <c r="AJ30" i="8"/>
  <c r="AJ29" i="8"/>
  <c r="AJ27" i="8"/>
  <c r="AJ26" i="8"/>
  <c r="AJ25" i="8"/>
  <c r="AJ24" i="8"/>
  <c r="AJ23" i="8"/>
  <c r="AJ22" i="8"/>
  <c r="AJ21" i="8"/>
  <c r="AJ19" i="8"/>
  <c r="AJ18" i="8"/>
  <c r="AJ17" i="8"/>
  <c r="AJ16" i="8"/>
  <c r="AJ15" i="8"/>
  <c r="AJ14" i="8"/>
  <c r="AJ13" i="8"/>
  <c r="AJ12" i="8"/>
  <c r="AJ11" i="8"/>
  <c r="AJ10" i="8"/>
  <c r="AJ9" i="8"/>
  <c r="AJ7" i="8"/>
  <c r="AJ6" i="8"/>
  <c r="I96" i="8" l="1"/>
  <c r="AK96" i="8" s="1"/>
  <c r="F77" i="8"/>
  <c r="I77" i="8" s="1"/>
  <c r="AK77" i="8" s="1"/>
  <c r="F40" i="8"/>
  <c r="I40" i="8" s="1"/>
  <c r="AK40" i="8" s="1"/>
  <c r="F18" i="8"/>
  <c r="I18" i="8" s="1"/>
  <c r="AK18" i="8" s="1"/>
  <c r="I97" i="8"/>
  <c r="AK97" i="8" s="1"/>
  <c r="I57" i="8"/>
  <c r="AK57" i="8" s="1"/>
  <c r="I27" i="8"/>
  <c r="AK27" i="8" s="1"/>
  <c r="H13" i="8"/>
  <c r="I7" i="8"/>
  <c r="AK7" i="8" s="1"/>
  <c r="A7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1" i="8" s="1"/>
  <c r="A22" i="8" s="1"/>
  <c r="A23" i="8" s="1"/>
  <c r="A24" i="8" s="1"/>
  <c r="A25" i="8" s="1"/>
  <c r="A26" i="8" s="1"/>
  <c r="A27" i="8" s="1"/>
  <c r="A29" i="8" s="1"/>
  <c r="A31" i="8" s="1"/>
  <c r="A33" i="8" s="1"/>
  <c r="A34" i="8" s="1"/>
  <c r="A35" i="8" s="1"/>
  <c r="A36" i="8" s="1"/>
  <c r="A37" i="8" s="1"/>
  <c r="A38" i="8" s="1"/>
  <c r="A39" i="8" s="1"/>
  <c r="A40" i="8" s="1"/>
  <c r="A42" i="8" s="1"/>
  <c r="A43" i="8" s="1"/>
  <c r="A44" i="8" s="1"/>
  <c r="A45" i="8" s="1"/>
  <c r="A46" i="8" s="1"/>
  <c r="A47" i="8" s="1"/>
  <c r="A48" i="8" s="1"/>
  <c r="A49" i="8" s="1"/>
  <c r="A51" i="8" s="1"/>
  <c r="A52" i="8" s="1"/>
  <c r="A53" i="8" s="1"/>
  <c r="A54" i="8" s="1"/>
  <c r="A55" i="8" s="1"/>
  <c r="A56" i="8" s="1"/>
  <c r="A57" i="8" s="1"/>
  <c r="A59" i="8" s="1"/>
  <c r="A60" i="8" s="1"/>
  <c r="A61" i="8" s="1"/>
  <c r="A62" i="8" s="1"/>
  <c r="A63" i="8" s="1"/>
  <c r="A65" i="8" s="1"/>
  <c r="A66" i="8" s="1"/>
  <c r="A67" i="8" s="1"/>
  <c r="A69" i="8" s="1"/>
  <c r="A70" i="8" s="1"/>
  <c r="A71" i="8" s="1"/>
  <c r="A72" i="8" s="1"/>
  <c r="A73" i="8" s="1"/>
  <c r="A74" i="8" s="1"/>
  <c r="A75" i="8" s="1"/>
  <c r="A76" i="8" s="1"/>
  <c r="A77" i="8" s="1"/>
  <c r="A79" i="8" s="1"/>
  <c r="A81" i="8" s="1"/>
  <c r="A82" i="8" s="1"/>
  <c r="A83" i="8" s="1"/>
  <c r="A84" i="8" s="1"/>
  <c r="A85" i="8" s="1"/>
  <c r="A86" i="8" s="1"/>
  <c r="A87" i="8" s="1"/>
  <c r="A88" i="8" s="1"/>
  <c r="A90" i="8" s="1"/>
  <c r="A91" i="8" s="1"/>
  <c r="A92" i="8" s="1"/>
  <c r="A93" i="8" s="1"/>
  <c r="A94" i="8" s="1"/>
  <c r="A95" i="8" s="1"/>
  <c r="A96" i="8" s="1"/>
  <c r="A97" i="8" s="1"/>
  <c r="A98" i="8" s="1"/>
  <c r="A100" i="8" s="1"/>
  <c r="A101" i="8" s="1"/>
  <c r="A102" i="8" s="1"/>
  <c r="A103" i="8" s="1"/>
  <c r="A104" i="8" s="1"/>
  <c r="A105" i="8" s="1"/>
  <c r="A106" i="8" s="1"/>
  <c r="A107" i="8" s="1"/>
  <c r="A108" i="8" s="1"/>
  <c r="A110" i="8" s="1"/>
  <c r="A111" i="8" s="1"/>
  <c r="A112" i="8" s="1"/>
  <c r="Q3" i="8"/>
  <c r="H1" i="8"/>
  <c r="AR109" i="10"/>
  <c r="AR108" i="10"/>
  <c r="AR107" i="10"/>
  <c r="AR106" i="10"/>
  <c r="I106" i="10"/>
  <c r="AR105" i="10"/>
  <c r="AR104" i="10"/>
  <c r="F104" i="10"/>
  <c r="I104" i="10" s="1"/>
  <c r="AS104" i="10" s="1"/>
  <c r="AR103" i="10"/>
  <c r="AR102" i="10"/>
  <c r="AR101" i="10"/>
  <c r="AR100" i="10"/>
  <c r="AR99" i="10"/>
  <c r="AR98" i="10"/>
  <c r="AR97" i="10"/>
  <c r="AR96" i="10"/>
  <c r="AR95" i="10"/>
  <c r="I95" i="10"/>
  <c r="AS95" i="10" s="1"/>
  <c r="AT95" i="10" s="1"/>
  <c r="AR94" i="10"/>
  <c r="AR93" i="10"/>
  <c r="AR92" i="10"/>
  <c r="AR91" i="10"/>
  <c r="AR90" i="10"/>
  <c r="AR89" i="10"/>
  <c r="AR88" i="10"/>
  <c r="AR87" i="10"/>
  <c r="AR86" i="10"/>
  <c r="I86" i="10"/>
  <c r="AS86" i="10" s="1"/>
  <c r="AR85" i="10"/>
  <c r="AR84" i="10"/>
  <c r="AR83" i="10"/>
  <c r="AR82" i="10"/>
  <c r="AR81" i="10"/>
  <c r="AR80" i="10"/>
  <c r="AR79" i="10"/>
  <c r="AR78" i="10"/>
  <c r="AR77" i="10"/>
  <c r="I77" i="10"/>
  <c r="AS77" i="10" s="1"/>
  <c r="AR76" i="10"/>
  <c r="AR75" i="10"/>
  <c r="I75" i="10"/>
  <c r="AS75" i="10" s="1"/>
  <c r="AR74" i="10"/>
  <c r="I74" i="10"/>
  <c r="AS74" i="10" s="1"/>
  <c r="AR73" i="10"/>
  <c r="AR72" i="10"/>
  <c r="AR71" i="10"/>
  <c r="AR70" i="10"/>
  <c r="AR69" i="10"/>
  <c r="AR68" i="10"/>
  <c r="AR67" i="10"/>
  <c r="AR66" i="10"/>
  <c r="AR65" i="10"/>
  <c r="I65" i="10"/>
  <c r="AS65" i="10" s="1"/>
  <c r="AR64" i="10"/>
  <c r="AR63" i="10"/>
  <c r="AR62" i="10"/>
  <c r="AR61" i="10"/>
  <c r="I61" i="10"/>
  <c r="AS61" i="10" s="1"/>
  <c r="AR60" i="10"/>
  <c r="AR59" i="10"/>
  <c r="AR58" i="10"/>
  <c r="AR57" i="10"/>
  <c r="AR56" i="10"/>
  <c r="AR55" i="10"/>
  <c r="I55" i="10"/>
  <c r="AS55" i="10" s="1"/>
  <c r="AR54" i="10"/>
  <c r="AR53" i="10"/>
  <c r="AR52" i="10"/>
  <c r="AR51" i="10"/>
  <c r="AR50" i="10"/>
  <c r="AR49" i="10"/>
  <c r="AR48" i="10"/>
  <c r="AR47" i="10"/>
  <c r="I47" i="10"/>
  <c r="AR46" i="10"/>
  <c r="AR45" i="10"/>
  <c r="AR44" i="10"/>
  <c r="AR43" i="10"/>
  <c r="AR42" i="10"/>
  <c r="AR41" i="10"/>
  <c r="AR40" i="10"/>
  <c r="AR39" i="10"/>
  <c r="AR38" i="10"/>
  <c r="I38" i="10"/>
  <c r="AS38" i="10" s="1"/>
  <c r="AR37" i="10"/>
  <c r="I37" i="10"/>
  <c r="AS37" i="10" s="1"/>
  <c r="AR36" i="10"/>
  <c r="AR35" i="10"/>
  <c r="AR34" i="10"/>
  <c r="AR33" i="10"/>
  <c r="AR32" i="10"/>
  <c r="AR31" i="10"/>
  <c r="AR30" i="10"/>
  <c r="AR29" i="10"/>
  <c r="I29" i="10"/>
  <c r="AS29" i="10" s="1"/>
  <c r="AR28" i="10"/>
  <c r="AR27" i="10"/>
  <c r="I27" i="10"/>
  <c r="AR26" i="10"/>
  <c r="AR25" i="10"/>
  <c r="I25" i="10"/>
  <c r="AS25" i="10" s="1"/>
  <c r="AR24" i="10"/>
  <c r="AR23" i="10"/>
  <c r="AR22" i="10"/>
  <c r="AR21" i="10"/>
  <c r="AR20" i="10"/>
  <c r="AR19" i="10"/>
  <c r="I19" i="10"/>
  <c r="AS19" i="10" s="1"/>
  <c r="AR18" i="10"/>
  <c r="I18" i="10"/>
  <c r="AS18" i="10" s="1"/>
  <c r="AR17" i="10"/>
  <c r="AR16" i="10"/>
  <c r="AR15" i="10"/>
  <c r="AR14" i="10"/>
  <c r="AR13" i="10"/>
  <c r="AR12" i="10"/>
  <c r="AR11" i="10"/>
  <c r="AR10" i="10"/>
  <c r="AR9" i="10"/>
  <c r="AR8" i="10"/>
  <c r="AR7" i="10"/>
  <c r="I7" i="10"/>
  <c r="AR6" i="10"/>
  <c r="AL27" i="8" l="1"/>
  <c r="AM27" i="8" s="1"/>
  <c r="AL7" i="8"/>
  <c r="AM7" i="8" s="1"/>
  <c r="AL18" i="8"/>
  <c r="AM18" i="8" s="1"/>
  <c r="AL40" i="8"/>
  <c r="AM40" i="8" s="1"/>
  <c r="AL57" i="8"/>
  <c r="AM57" i="8" s="1"/>
  <c r="AL77" i="8"/>
  <c r="AM77" i="8" s="1"/>
  <c r="AL96" i="8"/>
  <c r="AM96" i="8" s="1"/>
  <c r="AL97" i="8"/>
  <c r="AM97" i="8" s="1"/>
  <c r="AT29" i="10"/>
  <c r="AU29" i="10" s="1"/>
  <c r="AT65" i="10"/>
  <c r="AU65" i="10" s="1"/>
  <c r="AT18" i="10"/>
  <c r="AU18" i="10" s="1"/>
  <c r="AT25" i="10"/>
  <c r="AU25" i="10" s="1"/>
  <c r="AT38" i="10"/>
  <c r="AU38" i="10" s="1"/>
  <c r="AT55" i="10"/>
  <c r="AU55" i="10" s="1"/>
  <c r="AT74" i="10"/>
  <c r="AU74" i="10" s="1"/>
  <c r="AT77" i="10"/>
  <c r="AU77" i="10" s="1"/>
  <c r="AU19" i="10"/>
  <c r="AT19" i="10"/>
  <c r="AU37" i="10"/>
  <c r="AT37" i="10"/>
  <c r="AU61" i="10"/>
  <c r="AT61" i="10"/>
  <c r="AU95" i="10"/>
  <c r="AT104" i="10"/>
  <c r="AU104" i="10" s="1"/>
  <c r="F108" i="8" s="1"/>
  <c r="I108" i="8" s="1"/>
  <c r="AK108" i="8" s="1"/>
  <c r="AS7" i="10"/>
  <c r="AS27" i="10"/>
  <c r="AS47" i="10"/>
  <c r="AT75" i="10"/>
  <c r="AU75" i="10" s="1"/>
  <c r="AT86" i="10"/>
  <c r="AU86" i="10" s="1"/>
  <c r="AS106" i="10"/>
  <c r="AM108" i="9"/>
  <c r="F108" i="9"/>
  <c r="J108" i="9" s="1"/>
  <c r="AN108" i="9" s="1"/>
  <c r="AP108" i="9" s="1"/>
  <c r="F109" i="10" s="1"/>
  <c r="I109" i="10" s="1"/>
  <c r="AS109" i="10" s="1"/>
  <c r="AT109" i="10" s="1"/>
  <c r="AU109" i="10" s="1"/>
  <c r="F112" i="8" s="1"/>
  <c r="I112" i="8" s="1"/>
  <c r="AK112" i="8" s="1"/>
  <c r="AL112" i="8" s="1"/>
  <c r="AM112" i="8" s="1"/>
  <c r="AM107" i="9"/>
  <c r="AM106" i="9"/>
  <c r="AM104" i="9"/>
  <c r="AM103" i="9"/>
  <c r="AN103" i="9" s="1"/>
  <c r="F103" i="9"/>
  <c r="AM102" i="9"/>
  <c r="AM101" i="9"/>
  <c r="AM100" i="9"/>
  <c r="AM99" i="9"/>
  <c r="AM98" i="9"/>
  <c r="AM97" i="9"/>
  <c r="AM96" i="9"/>
  <c r="AM95" i="9"/>
  <c r="AM93" i="9"/>
  <c r="F93" i="9"/>
  <c r="J93" i="9" s="1"/>
  <c r="AN93" i="9" s="1"/>
  <c r="AM92" i="9"/>
  <c r="AM91" i="9"/>
  <c r="AM90" i="9"/>
  <c r="AM89" i="9"/>
  <c r="AM88" i="9"/>
  <c r="AM87" i="9"/>
  <c r="AM86" i="9"/>
  <c r="AM84" i="9"/>
  <c r="AM83" i="9"/>
  <c r="AM82" i="9"/>
  <c r="AM81" i="9"/>
  <c r="AM80" i="9"/>
  <c r="AM79" i="9"/>
  <c r="AM78" i="9"/>
  <c r="AM77" i="9"/>
  <c r="AM75" i="9"/>
  <c r="AM73" i="9"/>
  <c r="AN73" i="9" s="1"/>
  <c r="AM72" i="9"/>
  <c r="AM71" i="9"/>
  <c r="AM70" i="9"/>
  <c r="AM69" i="9"/>
  <c r="AM68" i="9"/>
  <c r="AM67" i="9"/>
  <c r="AM66" i="9"/>
  <c r="AM65" i="9"/>
  <c r="AM63" i="9"/>
  <c r="AM62" i="9"/>
  <c r="AM61" i="9"/>
  <c r="AM59" i="9"/>
  <c r="AM58" i="9"/>
  <c r="AM57" i="9"/>
  <c r="AM56" i="9"/>
  <c r="AM55" i="9"/>
  <c r="AM53" i="9"/>
  <c r="AM52" i="9"/>
  <c r="AM51" i="9"/>
  <c r="AM50" i="9"/>
  <c r="AM49" i="9"/>
  <c r="AM48" i="9"/>
  <c r="AM47" i="9"/>
  <c r="AM45" i="9"/>
  <c r="AM44" i="9"/>
  <c r="AM43" i="9"/>
  <c r="AM42" i="9"/>
  <c r="AM41" i="9"/>
  <c r="AM40" i="9"/>
  <c r="AM39" i="9"/>
  <c r="AM38" i="9"/>
  <c r="AM36" i="9"/>
  <c r="AM35" i="9"/>
  <c r="AM34" i="9"/>
  <c r="AM33" i="9"/>
  <c r="AM32" i="9"/>
  <c r="AM31" i="9"/>
  <c r="AM30" i="9"/>
  <c r="AM28" i="9"/>
  <c r="AM26" i="9"/>
  <c r="AM24" i="9"/>
  <c r="F24" i="9"/>
  <c r="J24" i="9" s="1"/>
  <c r="AN24" i="9" s="1"/>
  <c r="AM23" i="9"/>
  <c r="F23" i="9"/>
  <c r="J23" i="9" s="1"/>
  <c r="AN23" i="9" s="1"/>
  <c r="AM22" i="9"/>
  <c r="AM21" i="9"/>
  <c r="AM20" i="9"/>
  <c r="AM18" i="9"/>
  <c r="J18" i="9"/>
  <c r="AN18" i="9" s="1"/>
  <c r="AM17" i="9"/>
  <c r="AM16" i="9"/>
  <c r="AM15" i="9"/>
  <c r="AM14" i="9"/>
  <c r="AM13" i="9"/>
  <c r="AM12" i="9"/>
  <c r="I12" i="9"/>
  <c r="AM11" i="9"/>
  <c r="AM10" i="9"/>
  <c r="AM9" i="9"/>
  <c r="AM8" i="9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20" i="9" s="1"/>
  <c r="A21" i="9" s="1"/>
  <c r="AM6" i="9"/>
  <c r="AE3" i="9"/>
  <c r="P3" i="9"/>
  <c r="I1" i="9"/>
  <c r="AL108" i="8" l="1"/>
  <c r="AM108" i="8" s="1"/>
  <c r="AU106" i="10"/>
  <c r="AT106" i="10"/>
  <c r="AU27" i="10"/>
  <c r="AT27" i="10"/>
  <c r="AU47" i="10"/>
  <c r="AT47" i="10"/>
  <c r="AU7" i="10"/>
  <c r="AT7" i="10"/>
  <c r="AO24" i="9"/>
  <c r="AP24" i="9" s="1"/>
  <c r="F24" i="10" s="1"/>
  <c r="I24" i="10" s="1"/>
  <c r="AS24" i="10" s="1"/>
  <c r="AT24" i="10" s="1"/>
  <c r="A23" i="9"/>
  <c r="A22" i="9"/>
  <c r="A24" i="9" s="1"/>
  <c r="A26" i="9" s="1"/>
  <c r="A28" i="9" s="1"/>
  <c r="A30" i="9" s="1"/>
  <c r="A31" i="9" s="1"/>
  <c r="A32" i="9" s="1"/>
  <c r="A33" i="9" s="1"/>
  <c r="A34" i="9" s="1"/>
  <c r="A35" i="9" s="1"/>
  <c r="A36" i="9" s="1"/>
  <c r="A38" i="9" s="1"/>
  <c r="A39" i="9" s="1"/>
  <c r="A40" i="9" s="1"/>
  <c r="A41" i="9" s="1"/>
  <c r="A42" i="9" s="1"/>
  <c r="A43" i="9" s="1"/>
  <c r="A44" i="9" s="1"/>
  <c r="A45" i="9" s="1"/>
  <c r="A47" i="9" s="1"/>
  <c r="A48" i="9" s="1"/>
  <c r="A49" i="9" s="1"/>
  <c r="A50" i="9" s="1"/>
  <c r="A51" i="9" s="1"/>
  <c r="A52" i="9" s="1"/>
  <c r="A53" i="9" s="1"/>
  <c r="A55" i="9" s="1"/>
  <c r="A56" i="9" s="1"/>
  <c r="A57" i="9" s="1"/>
  <c r="A58" i="9" s="1"/>
  <c r="A59" i="9" s="1"/>
  <c r="A61" i="9" s="1"/>
  <c r="A62" i="9" s="1"/>
  <c r="A63" i="9" s="1"/>
  <c r="A65" i="9" s="1"/>
  <c r="A66" i="9" s="1"/>
  <c r="A67" i="9" s="1"/>
  <c r="A68" i="9" s="1"/>
  <c r="A69" i="9" s="1"/>
  <c r="A70" i="9" s="1"/>
  <c r="A71" i="9" s="1"/>
  <c r="A72" i="9" s="1"/>
  <c r="AO18" i="9"/>
  <c r="AP18" i="9" s="1"/>
  <c r="AO23" i="9"/>
  <c r="AP23" i="9" s="1"/>
  <c r="F23" i="10" s="1"/>
  <c r="I23" i="10" s="1"/>
  <c r="AS23" i="10" s="1"/>
  <c r="AO73" i="9"/>
  <c r="AP73" i="9"/>
  <c r="AO93" i="9"/>
  <c r="AP93" i="9" s="1"/>
  <c r="F94" i="10" s="1"/>
  <c r="I94" i="10" s="1"/>
  <c r="AS94" i="10" s="1"/>
  <c r="AT94" i="10" s="1"/>
  <c r="AU94" i="10" s="1"/>
  <c r="F95" i="8" s="1"/>
  <c r="I95" i="8" s="1"/>
  <c r="AK95" i="8" s="1"/>
  <c r="AL95" i="8" s="1"/>
  <c r="AM95" i="8" s="1"/>
  <c r="AO103" i="9"/>
  <c r="AP103" i="9" s="1"/>
  <c r="AT23" i="10" l="1"/>
  <c r="AU23" i="10" s="1"/>
  <c r="F24" i="8" s="1"/>
  <c r="I24" i="8" s="1"/>
  <c r="AK24" i="8" s="1"/>
  <c r="AL24" i="8" s="1"/>
  <c r="AM24" i="8" s="1"/>
  <c r="AU24" i="10"/>
  <c r="F25" i="8" s="1"/>
  <c r="I25" i="8" s="1"/>
  <c r="AK25" i="8" s="1"/>
  <c r="AL25" i="8" s="1"/>
  <c r="AM25" i="8" s="1"/>
  <c r="A75" i="9"/>
  <c r="A77" i="9" s="1"/>
  <c r="A78" i="9" s="1"/>
  <c r="A79" i="9" s="1"/>
  <c r="A80" i="9" s="1"/>
  <c r="A81" i="9" s="1"/>
  <c r="A82" i="9" s="1"/>
  <c r="A83" i="9" s="1"/>
  <c r="A84" i="9" s="1"/>
  <c r="A86" i="9" s="1"/>
  <c r="A87" i="9" s="1"/>
  <c r="A88" i="9" s="1"/>
  <c r="A89" i="9" s="1"/>
  <c r="A90" i="9" s="1"/>
  <c r="A91" i="9" s="1"/>
  <c r="A92" i="9" s="1"/>
  <c r="A93" i="9" s="1"/>
  <c r="A95" i="9" s="1"/>
  <c r="A96" i="9" s="1"/>
  <c r="A97" i="9" s="1"/>
  <c r="A98" i="9" s="1"/>
  <c r="A99" i="9" s="1"/>
  <c r="A73" i="9"/>
  <c r="A100" i="9" l="1"/>
  <c r="A102" i="9" s="1"/>
  <c r="A103" i="9" s="1"/>
  <c r="A104" i="9" s="1"/>
  <c r="A106" i="9" s="1"/>
  <c r="A107" i="9" s="1"/>
  <c r="A108" i="9" s="1"/>
  <c r="A101" i="9"/>
  <c r="AQ107" i="7" l="1"/>
  <c r="AR107" i="7" s="1"/>
  <c r="AS107" i="7" l="1"/>
  <c r="AT107" i="7" s="1"/>
  <c r="F6" i="7"/>
  <c r="AQ106" i="7" l="1"/>
  <c r="F106" i="7"/>
  <c r="J106" i="7" s="1"/>
  <c r="AQ105" i="7"/>
  <c r="F105" i="7"/>
  <c r="J105" i="7" s="1"/>
  <c r="AQ103" i="7"/>
  <c r="F103" i="7"/>
  <c r="J103" i="7" s="1"/>
  <c r="AQ102" i="7"/>
  <c r="AR102" i="7" s="1"/>
  <c r="AS102" i="7" s="1"/>
  <c r="AQ101" i="7"/>
  <c r="J101" i="7"/>
  <c r="AQ100" i="7"/>
  <c r="F100" i="7"/>
  <c r="J100" i="7" s="1"/>
  <c r="AQ99" i="7"/>
  <c r="F99" i="7"/>
  <c r="J99" i="7" s="1"/>
  <c r="AQ98" i="7"/>
  <c r="F98" i="7"/>
  <c r="J98" i="7" s="1"/>
  <c r="AQ97" i="7"/>
  <c r="F97" i="7"/>
  <c r="J97" i="7" s="1"/>
  <c r="AQ96" i="7"/>
  <c r="F96" i="7"/>
  <c r="J96" i="7" s="1"/>
  <c r="AQ95" i="7"/>
  <c r="F95" i="7"/>
  <c r="J95" i="7" s="1"/>
  <c r="AQ94" i="7"/>
  <c r="F94" i="7"/>
  <c r="J94" i="7" s="1"/>
  <c r="AQ92" i="7"/>
  <c r="AR92" i="7" s="1"/>
  <c r="AS92" i="7" s="1"/>
  <c r="AQ91" i="7"/>
  <c r="F91" i="7"/>
  <c r="J91" i="7" s="1"/>
  <c r="AQ90" i="7"/>
  <c r="F90" i="7"/>
  <c r="J90" i="7" s="1"/>
  <c r="AQ89" i="7"/>
  <c r="F89" i="7"/>
  <c r="J89" i="7" s="1"/>
  <c r="AQ88" i="7"/>
  <c r="F88" i="7"/>
  <c r="J88" i="7" s="1"/>
  <c r="AQ87" i="7"/>
  <c r="F87" i="7"/>
  <c r="J87" i="7" s="1"/>
  <c r="AQ86" i="7"/>
  <c r="F86" i="7"/>
  <c r="J86" i="7" s="1"/>
  <c r="AQ85" i="7"/>
  <c r="F85" i="7"/>
  <c r="J85" i="7" s="1"/>
  <c r="AQ83" i="7"/>
  <c r="F83" i="7"/>
  <c r="J83" i="7" s="1"/>
  <c r="AQ82" i="7"/>
  <c r="F82" i="7"/>
  <c r="J82" i="7" s="1"/>
  <c r="AQ81" i="7"/>
  <c r="F81" i="7"/>
  <c r="J81" i="7" s="1"/>
  <c r="AQ80" i="7"/>
  <c r="F80" i="7"/>
  <c r="J80" i="7" s="1"/>
  <c r="AQ79" i="7"/>
  <c r="F79" i="7"/>
  <c r="J79" i="7" s="1"/>
  <c r="AQ78" i="7"/>
  <c r="F78" i="7"/>
  <c r="J78" i="7" s="1"/>
  <c r="AQ77" i="7"/>
  <c r="F77" i="7"/>
  <c r="J77" i="7" s="1"/>
  <c r="AQ76" i="7"/>
  <c r="AQ74" i="7"/>
  <c r="F74" i="7"/>
  <c r="J74" i="7" s="1"/>
  <c r="AQ72" i="7"/>
  <c r="J72" i="7"/>
  <c r="AQ71" i="7"/>
  <c r="J71" i="7"/>
  <c r="AQ70" i="7"/>
  <c r="F70" i="7"/>
  <c r="J70" i="7" s="1"/>
  <c r="AQ69" i="7"/>
  <c r="F69" i="7"/>
  <c r="J69" i="7" s="1"/>
  <c r="AQ68" i="7"/>
  <c r="F68" i="7"/>
  <c r="J68" i="7" s="1"/>
  <c r="AQ67" i="7"/>
  <c r="F67" i="7"/>
  <c r="J67" i="7" s="1"/>
  <c r="AQ66" i="7"/>
  <c r="F66" i="7"/>
  <c r="J66" i="7" s="1"/>
  <c r="AQ65" i="7"/>
  <c r="F65" i="7"/>
  <c r="J65" i="7" s="1"/>
  <c r="AQ63" i="7"/>
  <c r="F63" i="7"/>
  <c r="J63" i="7" s="1"/>
  <c r="AQ62" i="7"/>
  <c r="F62" i="7"/>
  <c r="J62" i="7" s="1"/>
  <c r="AQ61" i="7"/>
  <c r="F61" i="7"/>
  <c r="J61" i="7" s="1"/>
  <c r="AQ59" i="7"/>
  <c r="F59" i="7"/>
  <c r="J59" i="7" s="1"/>
  <c r="AQ58" i="7"/>
  <c r="F58" i="7"/>
  <c r="J58" i="7" s="1"/>
  <c r="AQ57" i="7"/>
  <c r="F57" i="7"/>
  <c r="J57" i="7" s="1"/>
  <c r="AQ56" i="7"/>
  <c r="F56" i="7"/>
  <c r="J56" i="7" s="1"/>
  <c r="AQ55" i="7"/>
  <c r="F55" i="7"/>
  <c r="J55" i="7" s="1"/>
  <c r="AQ53" i="7"/>
  <c r="F53" i="7"/>
  <c r="J53" i="7" s="1"/>
  <c r="AQ52" i="7"/>
  <c r="F52" i="7"/>
  <c r="J52" i="7" s="1"/>
  <c r="AQ51" i="7"/>
  <c r="F51" i="7"/>
  <c r="J51" i="7" s="1"/>
  <c r="AQ50" i="7"/>
  <c r="F50" i="7"/>
  <c r="J50" i="7" s="1"/>
  <c r="AQ49" i="7"/>
  <c r="F49" i="7"/>
  <c r="J49" i="7" s="1"/>
  <c r="AQ48" i="7"/>
  <c r="F48" i="7"/>
  <c r="J48" i="7" s="1"/>
  <c r="AQ47" i="7"/>
  <c r="F47" i="7"/>
  <c r="J47" i="7" s="1"/>
  <c r="AQ45" i="7"/>
  <c r="F45" i="7"/>
  <c r="J45" i="7" s="1"/>
  <c r="AQ44" i="7"/>
  <c r="F44" i="7"/>
  <c r="J44" i="7" s="1"/>
  <c r="AQ43" i="7"/>
  <c r="F43" i="7"/>
  <c r="J43" i="7" s="1"/>
  <c r="AQ42" i="7"/>
  <c r="F42" i="7"/>
  <c r="J42" i="7" s="1"/>
  <c r="AQ41" i="7"/>
  <c r="F41" i="7"/>
  <c r="J41" i="7" s="1"/>
  <c r="AQ40" i="7"/>
  <c r="F40" i="7"/>
  <c r="J40" i="7" s="1"/>
  <c r="AQ39" i="7"/>
  <c r="F39" i="7"/>
  <c r="J39" i="7" s="1"/>
  <c r="AR39" i="7" s="1"/>
  <c r="AQ38" i="7"/>
  <c r="F38" i="7"/>
  <c r="J38" i="7" s="1"/>
  <c r="AR38" i="7" s="1"/>
  <c r="AQ36" i="7"/>
  <c r="J36" i="7"/>
  <c r="AR36" i="7" s="1"/>
  <c r="AQ35" i="7"/>
  <c r="F35" i="7"/>
  <c r="J35" i="7" s="1"/>
  <c r="AR35" i="7" s="1"/>
  <c r="AQ34" i="7"/>
  <c r="F34" i="7"/>
  <c r="J34" i="7" s="1"/>
  <c r="AQ33" i="7"/>
  <c r="F33" i="7"/>
  <c r="J33" i="7" s="1"/>
  <c r="AQ32" i="7"/>
  <c r="F32" i="7"/>
  <c r="J32" i="7" s="1"/>
  <c r="AQ31" i="7"/>
  <c r="F31" i="7"/>
  <c r="J31" i="7" s="1"/>
  <c r="AQ30" i="7"/>
  <c r="F30" i="7"/>
  <c r="J30" i="7" s="1"/>
  <c r="AQ29" i="7"/>
  <c r="F29" i="7"/>
  <c r="J29" i="7" s="1"/>
  <c r="AQ27" i="7"/>
  <c r="F27" i="7"/>
  <c r="J27" i="7" s="1"/>
  <c r="AQ25" i="7"/>
  <c r="F25" i="7"/>
  <c r="J25" i="7" s="1"/>
  <c r="AQ23" i="7"/>
  <c r="AR23" i="7" s="1"/>
  <c r="AQ22" i="7"/>
  <c r="AR22" i="7" s="1"/>
  <c r="AS22" i="7" s="1"/>
  <c r="AQ21" i="7"/>
  <c r="F21" i="7"/>
  <c r="J21" i="7" s="1"/>
  <c r="AQ20" i="7"/>
  <c r="F20" i="7"/>
  <c r="J20" i="7" s="1"/>
  <c r="AQ19" i="7"/>
  <c r="F19" i="7"/>
  <c r="J19" i="7" s="1"/>
  <c r="AQ17" i="7"/>
  <c r="F17" i="7"/>
  <c r="J17" i="7" s="1"/>
  <c r="AQ16" i="7"/>
  <c r="F16" i="7"/>
  <c r="J16" i="7" s="1"/>
  <c r="AQ15" i="7"/>
  <c r="F15" i="7"/>
  <c r="J15" i="7" s="1"/>
  <c r="AQ14" i="7"/>
  <c r="F14" i="7"/>
  <c r="J14" i="7" s="1"/>
  <c r="AQ13" i="7"/>
  <c r="F13" i="7"/>
  <c r="J13" i="7" s="1"/>
  <c r="AQ12" i="7"/>
  <c r="I12" i="7"/>
  <c r="F12" i="7"/>
  <c r="AQ11" i="7"/>
  <c r="F11" i="7"/>
  <c r="J11" i="7" s="1"/>
  <c r="AQ10" i="7"/>
  <c r="F10" i="7"/>
  <c r="J10" i="7" s="1"/>
  <c r="AQ9" i="7"/>
  <c r="F9" i="7"/>
  <c r="J9" i="7" s="1"/>
  <c r="AQ8" i="7"/>
  <c r="F8" i="7"/>
  <c r="J8" i="7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9" i="7" s="1"/>
  <c r="A20" i="7" s="1"/>
  <c r="A21" i="7" s="1"/>
  <c r="A23" i="7" s="1"/>
  <c r="A25" i="7" s="1"/>
  <c r="A27" i="7" s="1"/>
  <c r="A29" i="7" s="1"/>
  <c r="A30" i="7" s="1"/>
  <c r="A31" i="7" s="1"/>
  <c r="A32" i="7" s="1"/>
  <c r="A33" i="7" s="1"/>
  <c r="A34" i="7" s="1"/>
  <c r="A35" i="7" s="1"/>
  <c r="A36" i="7" s="1"/>
  <c r="A38" i="7" s="1"/>
  <c r="A39" i="7" s="1"/>
  <c r="A40" i="7" s="1"/>
  <c r="A41" i="7" s="1"/>
  <c r="A42" i="7" s="1"/>
  <c r="A43" i="7" s="1"/>
  <c r="A44" i="7" s="1"/>
  <c r="A45" i="7" s="1"/>
  <c r="A47" i="7" s="1"/>
  <c r="A48" i="7" s="1"/>
  <c r="A49" i="7" s="1"/>
  <c r="A50" i="7" s="1"/>
  <c r="A51" i="7" s="1"/>
  <c r="A52" i="7" s="1"/>
  <c r="A53" i="7" s="1"/>
  <c r="A55" i="7" s="1"/>
  <c r="A56" i="7" s="1"/>
  <c r="A57" i="7" s="1"/>
  <c r="A58" i="7" s="1"/>
  <c r="A59" i="7" s="1"/>
  <c r="A61" i="7" s="1"/>
  <c r="A62" i="7" s="1"/>
  <c r="A63" i="7" s="1"/>
  <c r="A65" i="7" s="1"/>
  <c r="A66" i="7" s="1"/>
  <c r="A67" i="7" s="1"/>
  <c r="A68" i="7" s="1"/>
  <c r="A69" i="7" s="1"/>
  <c r="A70" i="7" s="1"/>
  <c r="A71" i="7" s="1"/>
  <c r="A72" i="7" s="1"/>
  <c r="A74" i="7" s="1"/>
  <c r="A76" i="7" s="1"/>
  <c r="A77" i="7" s="1"/>
  <c r="A78" i="7" s="1"/>
  <c r="A79" i="7" s="1"/>
  <c r="A80" i="7" s="1"/>
  <c r="A81" i="7" s="1"/>
  <c r="A82" i="7" s="1"/>
  <c r="A83" i="7" s="1"/>
  <c r="A85" i="7" s="1"/>
  <c r="A86" i="7" s="1"/>
  <c r="A87" i="7" s="1"/>
  <c r="A88" i="7" s="1"/>
  <c r="A89" i="7" s="1"/>
  <c r="A90" i="7" s="1"/>
  <c r="A91" i="7" s="1"/>
  <c r="A92" i="7" s="1"/>
  <c r="A94" i="7" s="1"/>
  <c r="A95" i="7" s="1"/>
  <c r="A96" i="7" s="1"/>
  <c r="A97" i="7" s="1"/>
  <c r="A98" i="7" s="1"/>
  <c r="AQ6" i="7"/>
  <c r="AE3" i="7"/>
  <c r="P3" i="7"/>
  <c r="I1" i="7"/>
  <c r="AR13" i="7" l="1"/>
  <c r="AR15" i="7"/>
  <c r="AS15" i="7" s="1"/>
  <c r="AT15" i="7" s="1"/>
  <c r="F15" i="9" s="1"/>
  <c r="J15" i="9" s="1"/>
  <c r="AN15" i="9" s="1"/>
  <c r="AR41" i="7"/>
  <c r="AS41" i="7" s="1"/>
  <c r="AT41" i="7" s="1"/>
  <c r="F41" i="9" s="1"/>
  <c r="J41" i="9" s="1"/>
  <c r="AN41" i="9" s="1"/>
  <c r="AR44" i="7"/>
  <c r="AS44" i="7" s="1"/>
  <c r="AT44" i="7" s="1"/>
  <c r="F44" i="9" s="1"/>
  <c r="J44" i="9" s="1"/>
  <c r="AN44" i="9" s="1"/>
  <c r="AR45" i="7"/>
  <c r="AS45" i="7" s="1"/>
  <c r="AT45" i="7" s="1"/>
  <c r="F45" i="9" s="1"/>
  <c r="J45" i="9" s="1"/>
  <c r="AN45" i="9" s="1"/>
  <c r="AO45" i="9" s="1"/>
  <c r="AP45" i="9" s="1"/>
  <c r="F46" i="10" s="1"/>
  <c r="I46" i="10" s="1"/>
  <c r="AS46" i="10" s="1"/>
  <c r="AT46" i="10" s="1"/>
  <c r="AU46" i="10" s="1"/>
  <c r="F49" i="8" s="1"/>
  <c r="I49" i="8" s="1"/>
  <c r="AK49" i="8" s="1"/>
  <c r="AR47" i="7"/>
  <c r="AS47" i="7" s="1"/>
  <c r="AT47" i="7" s="1"/>
  <c r="F47" i="9" s="1"/>
  <c r="J47" i="9" s="1"/>
  <c r="AN47" i="9" s="1"/>
  <c r="AR48" i="7"/>
  <c r="AS48" i="7" s="1"/>
  <c r="AT48" i="7" s="1"/>
  <c r="F48" i="9" s="1"/>
  <c r="J48" i="9" s="1"/>
  <c r="AN48" i="9" s="1"/>
  <c r="AO48" i="9" s="1"/>
  <c r="AP48" i="9" s="1"/>
  <c r="F49" i="10" s="1"/>
  <c r="I49" i="10" s="1"/>
  <c r="AS49" i="10" s="1"/>
  <c r="AR49" i="7"/>
  <c r="AS49" i="7" s="1"/>
  <c r="AT49" i="7" s="1"/>
  <c r="F49" i="9" s="1"/>
  <c r="J49" i="9" s="1"/>
  <c r="AN49" i="9" s="1"/>
  <c r="AR50" i="7"/>
  <c r="AS50" i="7" s="1"/>
  <c r="AT50" i="7" s="1"/>
  <c r="F50" i="9" s="1"/>
  <c r="J50" i="9" s="1"/>
  <c r="AN50" i="9" s="1"/>
  <c r="AO50" i="9" s="1"/>
  <c r="AP50" i="9" s="1"/>
  <c r="F51" i="10" s="1"/>
  <c r="I51" i="10" s="1"/>
  <c r="AS51" i="10" s="1"/>
  <c r="AR55" i="7"/>
  <c r="AS55" i="7" s="1"/>
  <c r="AT55" i="7" s="1"/>
  <c r="F55" i="9" s="1"/>
  <c r="J55" i="9" s="1"/>
  <c r="AN55" i="9" s="1"/>
  <c r="AO55" i="9" s="1"/>
  <c r="AP55" i="9" s="1"/>
  <c r="F56" i="10" s="1"/>
  <c r="I56" i="10" s="1"/>
  <c r="AS56" i="10" s="1"/>
  <c r="AT56" i="10" s="1"/>
  <c r="AU56" i="10" s="1"/>
  <c r="F59" i="8" s="1"/>
  <c r="I59" i="8" s="1"/>
  <c r="AK59" i="8" s="1"/>
  <c r="AR95" i="7"/>
  <c r="AR96" i="7"/>
  <c r="AS96" i="7" s="1"/>
  <c r="AT96" i="7" s="1"/>
  <c r="F97" i="9" s="1"/>
  <c r="J97" i="9" s="1"/>
  <c r="AN97" i="9" s="1"/>
  <c r="AR77" i="7"/>
  <c r="AS77" i="7" s="1"/>
  <c r="AR81" i="7"/>
  <c r="AS81" i="7" s="1"/>
  <c r="AR83" i="7"/>
  <c r="AS83" i="7" s="1"/>
  <c r="AT83" i="7" s="1"/>
  <c r="F84" i="9" s="1"/>
  <c r="J84" i="9" s="1"/>
  <c r="AN84" i="9" s="1"/>
  <c r="AO84" i="9" s="1"/>
  <c r="AP84" i="9" s="1"/>
  <c r="F85" i="10" s="1"/>
  <c r="I85" i="10" s="1"/>
  <c r="AS85" i="10" s="1"/>
  <c r="AT85" i="10" s="1"/>
  <c r="AU85" i="10" s="1"/>
  <c r="F88" i="8" s="1"/>
  <c r="I88" i="8" s="1"/>
  <c r="AK88" i="8" s="1"/>
  <c r="AL88" i="8" s="1"/>
  <c r="AM88" i="8" s="1"/>
  <c r="AR85" i="7"/>
  <c r="AT85" i="7" s="1"/>
  <c r="F86" i="9" s="1"/>
  <c r="J86" i="9" s="1"/>
  <c r="AN86" i="9" s="1"/>
  <c r="AP86" i="9" s="1"/>
  <c r="F87" i="10" s="1"/>
  <c r="I87" i="10" s="1"/>
  <c r="AS87" i="10" s="1"/>
  <c r="AR87" i="7"/>
  <c r="AS87" i="7" s="1"/>
  <c r="AT87" i="7" s="1"/>
  <c r="F88" i="9" s="1"/>
  <c r="J88" i="9" s="1"/>
  <c r="AN88" i="9" s="1"/>
  <c r="AR88" i="7"/>
  <c r="AS88" i="7" s="1"/>
  <c r="AR105" i="7"/>
  <c r="AS105" i="7" s="1"/>
  <c r="AT105" i="7" s="1"/>
  <c r="F106" i="9" s="1"/>
  <c r="J106" i="9" s="1"/>
  <c r="AN106" i="9" s="1"/>
  <c r="AO106" i="9" s="1"/>
  <c r="AP106" i="9" s="1"/>
  <c r="F107" i="10" s="1"/>
  <c r="I107" i="10" s="1"/>
  <c r="AS107" i="10" s="1"/>
  <c r="AT107" i="10" s="1"/>
  <c r="AU107" i="10" s="1"/>
  <c r="F110" i="8" s="1"/>
  <c r="I110" i="8" s="1"/>
  <c r="AK110" i="8" s="1"/>
  <c r="AL110" i="8" s="1"/>
  <c r="AM110" i="8" s="1"/>
  <c r="AR106" i="7"/>
  <c r="AS106" i="7" s="1"/>
  <c r="AT106" i="7" s="1"/>
  <c r="F107" i="9" s="1"/>
  <c r="J107" i="9" s="1"/>
  <c r="AN107" i="9" s="1"/>
  <c r="AR97" i="7"/>
  <c r="AS97" i="7" s="1"/>
  <c r="AR20" i="7"/>
  <c r="AS20" i="7" s="1"/>
  <c r="AT20" i="7" s="1"/>
  <c r="F21" i="9" s="1"/>
  <c r="J21" i="9" s="1"/>
  <c r="AN21" i="9" s="1"/>
  <c r="AO21" i="9" s="1"/>
  <c r="AP21" i="9" s="1"/>
  <c r="F21" i="10" s="1"/>
  <c r="I21" i="10" s="1"/>
  <c r="AS21" i="10" s="1"/>
  <c r="AR8" i="7"/>
  <c r="AS8" i="7" s="1"/>
  <c r="AT8" i="7" s="1"/>
  <c r="F8" i="9" s="1"/>
  <c r="J8" i="9" s="1"/>
  <c r="AN8" i="9" s="1"/>
  <c r="AO8" i="9" s="1"/>
  <c r="AP8" i="9" s="1"/>
  <c r="F8" i="10" s="1"/>
  <c r="I8" i="10" s="1"/>
  <c r="AS8" i="10" s="1"/>
  <c r="AR19" i="7"/>
  <c r="AS19" i="7" s="1"/>
  <c r="AT19" i="7" s="1"/>
  <c r="F20" i="9" s="1"/>
  <c r="J20" i="9" s="1"/>
  <c r="AN20" i="9" s="1"/>
  <c r="AR25" i="7"/>
  <c r="AS25" i="7" s="1"/>
  <c r="AT25" i="7" s="1"/>
  <c r="F26" i="9" s="1"/>
  <c r="J26" i="9" s="1"/>
  <c r="AN26" i="9" s="1"/>
  <c r="AO26" i="9" s="1"/>
  <c r="AP26" i="9" s="1"/>
  <c r="F26" i="10" s="1"/>
  <c r="I26" i="10" s="1"/>
  <c r="AS26" i="10" s="1"/>
  <c r="AT26" i="10" s="1"/>
  <c r="AU26" i="10" s="1"/>
  <c r="F29" i="8" s="1"/>
  <c r="I29" i="8" s="1"/>
  <c r="AK29" i="8" s="1"/>
  <c r="AL29" i="8" s="1"/>
  <c r="AM29" i="8" s="1"/>
  <c r="AR27" i="7"/>
  <c r="AS27" i="7" s="1"/>
  <c r="AT27" i="7" s="1"/>
  <c r="F28" i="9" s="1"/>
  <c r="J28" i="9" s="1"/>
  <c r="AN28" i="9" s="1"/>
  <c r="AR29" i="7"/>
  <c r="AS29" i="7" s="1"/>
  <c r="AT29" i="7" s="1"/>
  <c r="F30" i="9" s="1"/>
  <c r="J30" i="9" s="1"/>
  <c r="AN30" i="9" s="1"/>
  <c r="AO30" i="9" s="1"/>
  <c r="AP30" i="9" s="1"/>
  <c r="F30" i="10" s="1"/>
  <c r="I30" i="10" s="1"/>
  <c r="AS30" i="10" s="1"/>
  <c r="AT30" i="10" s="1"/>
  <c r="AU30" i="10" s="1"/>
  <c r="F33" i="8" s="1"/>
  <c r="I33" i="8" s="1"/>
  <c r="AK33" i="8" s="1"/>
  <c r="AL33" i="8" s="1"/>
  <c r="AM33" i="8" s="1"/>
  <c r="AR31" i="7"/>
  <c r="AS31" i="7" s="1"/>
  <c r="AT31" i="7" s="1"/>
  <c r="F32" i="9" s="1"/>
  <c r="J32" i="9" s="1"/>
  <c r="AN32" i="9" s="1"/>
  <c r="AR57" i="7"/>
  <c r="AS57" i="7" s="1"/>
  <c r="AT57" i="7" s="1"/>
  <c r="F57" i="9" s="1"/>
  <c r="J57" i="9" s="1"/>
  <c r="AN57" i="9" s="1"/>
  <c r="AO57" i="9" s="1"/>
  <c r="AP57" i="9" s="1"/>
  <c r="F58" i="10" s="1"/>
  <c r="I58" i="10" s="1"/>
  <c r="AS58" i="10" s="1"/>
  <c r="AT58" i="10" s="1"/>
  <c r="AU58" i="10" s="1"/>
  <c r="F61" i="8" s="1"/>
  <c r="I61" i="8" s="1"/>
  <c r="AK61" i="8" s="1"/>
  <c r="AL61" i="8" s="1"/>
  <c r="AM61" i="8" s="1"/>
  <c r="AR58" i="7"/>
  <c r="AS58" i="7" s="1"/>
  <c r="AT58" i="7" s="1"/>
  <c r="F58" i="9" s="1"/>
  <c r="J58" i="9" s="1"/>
  <c r="AN58" i="9" s="1"/>
  <c r="AR59" i="7"/>
  <c r="AS59" i="7" s="1"/>
  <c r="AT59" i="7" s="1"/>
  <c r="F59" i="9" s="1"/>
  <c r="J59" i="9" s="1"/>
  <c r="AN59" i="9" s="1"/>
  <c r="AO59" i="9" s="1"/>
  <c r="AP59" i="9" s="1"/>
  <c r="F60" i="10" s="1"/>
  <c r="I60" i="10" s="1"/>
  <c r="AS60" i="10" s="1"/>
  <c r="AT60" i="10" s="1"/>
  <c r="AU60" i="10" s="1"/>
  <c r="F63" i="8" s="1"/>
  <c r="I63" i="8" s="1"/>
  <c r="AK63" i="8" s="1"/>
  <c r="AR65" i="7"/>
  <c r="AS65" i="7" s="1"/>
  <c r="AT65" i="7" s="1"/>
  <c r="F65" i="9" s="1"/>
  <c r="J65" i="9" s="1"/>
  <c r="AN65" i="9" s="1"/>
  <c r="AO65" i="9" s="1"/>
  <c r="AP65" i="9" s="1"/>
  <c r="F66" i="10" s="1"/>
  <c r="I66" i="10" s="1"/>
  <c r="AS66" i="10" s="1"/>
  <c r="AT66" i="10" s="1"/>
  <c r="AU66" i="10" s="1"/>
  <c r="F69" i="8" s="1"/>
  <c r="I69" i="8" s="1"/>
  <c r="AK69" i="8" s="1"/>
  <c r="AR67" i="7"/>
  <c r="AS67" i="7" s="1"/>
  <c r="AT67" i="7" s="1"/>
  <c r="F67" i="9" s="1"/>
  <c r="J67" i="9" s="1"/>
  <c r="AN67" i="9" s="1"/>
  <c r="AO67" i="9" s="1"/>
  <c r="AP67" i="9" s="1"/>
  <c r="F68" i="10" s="1"/>
  <c r="I68" i="10" s="1"/>
  <c r="AS68" i="10" s="1"/>
  <c r="AT68" i="10" s="1"/>
  <c r="AU68" i="10" s="1"/>
  <c r="F71" i="8" s="1"/>
  <c r="I71" i="8" s="1"/>
  <c r="AK71" i="8" s="1"/>
  <c r="AL71" i="8" s="1"/>
  <c r="AM71" i="8" s="1"/>
  <c r="AR68" i="7"/>
  <c r="AS68" i="7" s="1"/>
  <c r="AT68" i="7" s="1"/>
  <c r="F68" i="9" s="1"/>
  <c r="J68" i="9" s="1"/>
  <c r="AN68" i="9" s="1"/>
  <c r="AR69" i="7"/>
  <c r="AS69" i="7" s="1"/>
  <c r="AR10" i="7"/>
  <c r="AS10" i="7" s="1"/>
  <c r="AT10" i="7" s="1"/>
  <c r="F10" i="9" s="1"/>
  <c r="J10" i="9" s="1"/>
  <c r="AN10" i="9" s="1"/>
  <c r="AO10" i="9" s="1"/>
  <c r="AP10" i="9" s="1"/>
  <c r="F10" i="10" s="1"/>
  <c r="I10" i="10" s="1"/>
  <c r="AS10" i="10" s="1"/>
  <c r="AR11" i="7"/>
  <c r="AS11" i="7" s="1"/>
  <c r="AT11" i="7" s="1"/>
  <c r="F11" i="9" s="1"/>
  <c r="J11" i="9" s="1"/>
  <c r="AN11" i="9" s="1"/>
  <c r="AO11" i="9" s="1"/>
  <c r="AP11" i="9" s="1"/>
  <c r="F11" i="10" s="1"/>
  <c r="I11" i="10" s="1"/>
  <c r="AS11" i="10" s="1"/>
  <c r="AR16" i="7"/>
  <c r="AT16" i="7" s="1"/>
  <c r="F16" i="9" s="1"/>
  <c r="J16" i="9" s="1"/>
  <c r="AN16" i="9" s="1"/>
  <c r="AP16" i="9" s="1"/>
  <c r="F16" i="10" s="1"/>
  <c r="I16" i="10" s="1"/>
  <c r="AS16" i="10" s="1"/>
  <c r="AR17" i="7"/>
  <c r="AS17" i="7" s="1"/>
  <c r="AT17" i="7" s="1"/>
  <c r="F17" i="9" s="1"/>
  <c r="J17" i="9" s="1"/>
  <c r="AN17" i="9" s="1"/>
  <c r="AO17" i="9" s="1"/>
  <c r="AP17" i="9" s="1"/>
  <c r="F17" i="10" s="1"/>
  <c r="I17" i="10" s="1"/>
  <c r="AS17" i="10" s="1"/>
  <c r="AR32" i="7"/>
  <c r="AS32" i="7" s="1"/>
  <c r="AT32" i="7" s="1"/>
  <c r="F33" i="9" s="1"/>
  <c r="J33" i="9" s="1"/>
  <c r="AN33" i="9" s="1"/>
  <c r="AO33" i="9" s="1"/>
  <c r="AP33" i="9" s="1"/>
  <c r="F33" i="10" s="1"/>
  <c r="I33" i="10" s="1"/>
  <c r="AS33" i="10" s="1"/>
  <c r="AT33" i="10" s="1"/>
  <c r="AU33" i="10" s="1"/>
  <c r="F36" i="8" s="1"/>
  <c r="I36" i="8" s="1"/>
  <c r="AK36" i="8" s="1"/>
  <c r="AL36" i="8" s="1"/>
  <c r="AM36" i="8" s="1"/>
  <c r="AR33" i="7"/>
  <c r="AS33" i="7" s="1"/>
  <c r="AT33" i="7" s="1"/>
  <c r="F34" i="9" s="1"/>
  <c r="J34" i="9" s="1"/>
  <c r="AN34" i="9" s="1"/>
  <c r="AR42" i="7"/>
  <c r="AS42" i="7" s="1"/>
  <c r="AT42" i="7" s="1"/>
  <c r="F42" i="9" s="1"/>
  <c r="J42" i="9" s="1"/>
  <c r="AN42" i="9" s="1"/>
  <c r="AO42" i="9" s="1"/>
  <c r="AP42" i="9" s="1"/>
  <c r="F43" i="10" s="1"/>
  <c r="I43" i="10" s="1"/>
  <c r="AS43" i="10" s="1"/>
  <c r="AT43" i="10" s="1"/>
  <c r="AU43" i="10" s="1"/>
  <c r="F46" i="8" s="1"/>
  <c r="I46" i="8" s="1"/>
  <c r="AK46" i="8" s="1"/>
  <c r="AL46" i="8" s="1"/>
  <c r="AM46" i="8" s="1"/>
  <c r="AR43" i="7"/>
  <c r="AT43" i="7" s="1"/>
  <c r="F43" i="9" s="1"/>
  <c r="J43" i="9" s="1"/>
  <c r="AN43" i="9" s="1"/>
  <c r="AP43" i="9" s="1"/>
  <c r="F44" i="10" s="1"/>
  <c r="I44" i="10" s="1"/>
  <c r="AS44" i="10" s="1"/>
  <c r="AT44" i="10" s="1"/>
  <c r="AU44" i="10" s="1"/>
  <c r="F47" i="8" s="1"/>
  <c r="I47" i="8" s="1"/>
  <c r="AK47" i="8" s="1"/>
  <c r="AL47" i="8" s="1"/>
  <c r="AM47" i="8" s="1"/>
  <c r="AR52" i="7"/>
  <c r="AS52" i="7" s="1"/>
  <c r="AT52" i="7" s="1"/>
  <c r="F52" i="9" s="1"/>
  <c r="J52" i="9" s="1"/>
  <c r="AN52" i="9" s="1"/>
  <c r="AO52" i="9" s="1"/>
  <c r="AP52" i="9" s="1"/>
  <c r="F53" i="10" s="1"/>
  <c r="I53" i="10" s="1"/>
  <c r="AS53" i="10" s="1"/>
  <c r="AR53" i="7"/>
  <c r="AS53" i="7" s="1"/>
  <c r="AT53" i="7" s="1"/>
  <c r="F53" i="9" s="1"/>
  <c r="J53" i="9" s="1"/>
  <c r="AN53" i="9" s="1"/>
  <c r="AR62" i="7"/>
  <c r="AS62" i="7" s="1"/>
  <c r="AT62" i="7" s="1"/>
  <c r="F62" i="9" s="1"/>
  <c r="J62" i="9" s="1"/>
  <c r="AN62" i="9" s="1"/>
  <c r="AO62" i="9" s="1"/>
  <c r="AP62" i="9" s="1"/>
  <c r="F63" i="10" s="1"/>
  <c r="I63" i="10" s="1"/>
  <c r="AS63" i="10" s="1"/>
  <c r="AR63" i="7"/>
  <c r="AS63" i="7" s="1"/>
  <c r="AT63" i="7" s="1"/>
  <c r="F63" i="9" s="1"/>
  <c r="J63" i="9" s="1"/>
  <c r="AN63" i="9" s="1"/>
  <c r="AR74" i="7"/>
  <c r="AS74" i="7" s="1"/>
  <c r="AT74" i="7" s="1"/>
  <c r="F75" i="9" s="1"/>
  <c r="J75" i="9" s="1"/>
  <c r="AN75" i="9" s="1"/>
  <c r="AO75" i="9" s="1"/>
  <c r="AP75" i="9" s="1"/>
  <c r="F76" i="10" s="1"/>
  <c r="I76" i="10" s="1"/>
  <c r="AS76" i="10" s="1"/>
  <c r="AR79" i="7"/>
  <c r="AS79" i="7" s="1"/>
  <c r="AT79" i="7" s="1"/>
  <c r="F80" i="9" s="1"/>
  <c r="J80" i="9" s="1"/>
  <c r="AN80" i="9" s="1"/>
  <c r="AO80" i="9" s="1"/>
  <c r="AP80" i="9" s="1"/>
  <c r="F81" i="10" s="1"/>
  <c r="I81" i="10" s="1"/>
  <c r="AS81" i="10" s="1"/>
  <c r="AT81" i="10" s="1"/>
  <c r="AU81" i="10" s="1"/>
  <c r="F84" i="8" s="1"/>
  <c r="I84" i="8" s="1"/>
  <c r="AK84" i="8" s="1"/>
  <c r="AL84" i="8" s="1"/>
  <c r="AM84" i="8" s="1"/>
  <c r="AR80" i="7"/>
  <c r="AS80" i="7" s="1"/>
  <c r="AT80" i="7" s="1"/>
  <c r="F81" i="9" s="1"/>
  <c r="J81" i="9" s="1"/>
  <c r="AN81" i="9" s="1"/>
  <c r="AR90" i="7"/>
  <c r="AS90" i="7" s="1"/>
  <c r="AT90" i="7" s="1"/>
  <c r="F91" i="9" s="1"/>
  <c r="J91" i="9" s="1"/>
  <c r="AN91" i="9" s="1"/>
  <c r="AO91" i="9" s="1"/>
  <c r="AP91" i="9" s="1"/>
  <c r="F92" i="10" s="1"/>
  <c r="I92" i="10" s="1"/>
  <c r="AS92" i="10" s="1"/>
  <c r="AR91" i="7"/>
  <c r="AS91" i="7" s="1"/>
  <c r="AT92" i="7"/>
  <c r="AR99" i="7"/>
  <c r="AS99" i="7" s="1"/>
  <c r="AT99" i="7" s="1"/>
  <c r="F100" i="9" s="1"/>
  <c r="J100" i="9" s="1"/>
  <c r="AN100" i="9" s="1"/>
  <c r="AO100" i="9" s="1"/>
  <c r="AP100" i="9" s="1"/>
  <c r="F101" i="10" s="1"/>
  <c r="I101" i="10" s="1"/>
  <c r="AS101" i="10" s="1"/>
  <c r="AR100" i="7"/>
  <c r="AS100" i="7" s="1"/>
  <c r="AT100" i="7" s="1"/>
  <c r="F101" i="9" s="1"/>
  <c r="J101" i="9" s="1"/>
  <c r="AN101" i="9" s="1"/>
  <c r="AR101" i="7"/>
  <c r="AS101" i="7" s="1"/>
  <c r="AT101" i="7" s="1"/>
  <c r="F102" i="9" s="1"/>
  <c r="J102" i="9" s="1"/>
  <c r="AN102" i="9" s="1"/>
  <c r="AO102" i="9" s="1"/>
  <c r="AP102" i="9" s="1"/>
  <c r="F103" i="10" s="1"/>
  <c r="I103" i="10" s="1"/>
  <c r="AS103" i="10" s="1"/>
  <c r="AT102" i="7"/>
  <c r="A100" i="7"/>
  <c r="A99" i="7"/>
  <c r="A101" i="7" s="1"/>
  <c r="A102" i="7" s="1"/>
  <c r="A103" i="7" s="1"/>
  <c r="A105" i="7" s="1"/>
  <c r="A106" i="7" s="1"/>
  <c r="A107" i="7" s="1"/>
  <c r="AS35" i="7"/>
  <c r="AT35" i="7" s="1"/>
  <c r="F35" i="9" s="1"/>
  <c r="J35" i="9" s="1"/>
  <c r="AN35" i="9" s="1"/>
  <c r="AO35" i="9" s="1"/>
  <c r="AP35" i="9" s="1"/>
  <c r="F35" i="10" s="1"/>
  <c r="I35" i="10" s="1"/>
  <c r="AS35" i="10" s="1"/>
  <c r="AT35" i="10" s="1"/>
  <c r="AU35" i="10" s="1"/>
  <c r="F38" i="8" s="1"/>
  <c r="I38" i="8" s="1"/>
  <c r="AK38" i="8" s="1"/>
  <c r="AS36" i="7"/>
  <c r="AT36" i="7" s="1"/>
  <c r="F36" i="9" s="1"/>
  <c r="J36" i="9" s="1"/>
  <c r="AN36" i="9" s="1"/>
  <c r="AO36" i="9" s="1"/>
  <c r="AP36" i="9" s="1"/>
  <c r="F36" i="10" s="1"/>
  <c r="I36" i="10" s="1"/>
  <c r="AS36" i="10" s="1"/>
  <c r="AT36" i="10" s="1"/>
  <c r="AU36" i="10" s="1"/>
  <c r="F39" i="8" s="1"/>
  <c r="I39" i="8" s="1"/>
  <c r="AK39" i="8" s="1"/>
  <c r="AL39" i="8" s="1"/>
  <c r="AM39" i="8" s="1"/>
  <c r="AS13" i="7"/>
  <c r="AT13" i="7" s="1"/>
  <c r="F13" i="9" s="1"/>
  <c r="J13" i="9" s="1"/>
  <c r="AN13" i="9" s="1"/>
  <c r="AO13" i="9" s="1"/>
  <c r="AP13" i="9" s="1"/>
  <c r="F13" i="10" s="1"/>
  <c r="I13" i="10" s="1"/>
  <c r="AS13" i="10" s="1"/>
  <c r="AS39" i="7"/>
  <c r="AT39" i="7" s="1"/>
  <c r="F39" i="9" s="1"/>
  <c r="J39" i="9" s="1"/>
  <c r="AN39" i="9" s="1"/>
  <c r="AR9" i="7"/>
  <c r="A22" i="7"/>
  <c r="AS38" i="7"/>
  <c r="AT38" i="7" s="1"/>
  <c r="F38" i="9" s="1"/>
  <c r="J38" i="9" s="1"/>
  <c r="AN38" i="9" s="1"/>
  <c r="AO38" i="9" s="1"/>
  <c r="AP38" i="9" s="1"/>
  <c r="F39" i="10" s="1"/>
  <c r="I39" i="10" s="1"/>
  <c r="AS39" i="10" s="1"/>
  <c r="AT39" i="10" s="1"/>
  <c r="AU39" i="10" s="1"/>
  <c r="F42" i="8" s="1"/>
  <c r="I42" i="8" s="1"/>
  <c r="AK42" i="8" s="1"/>
  <c r="AL42" i="8" s="1"/>
  <c r="AM42" i="8" s="1"/>
  <c r="J6" i="7"/>
  <c r="AR6" i="7" s="1"/>
  <c r="J12" i="7"/>
  <c r="AR12" i="7" s="1"/>
  <c r="AR14" i="7"/>
  <c r="AR21" i="7"/>
  <c r="AT22" i="7"/>
  <c r="AS23" i="7"/>
  <c r="AT23" i="7" s="1"/>
  <c r="AR30" i="7"/>
  <c r="AR34" i="7"/>
  <c r="AR40" i="7"/>
  <c r="AS95" i="7"/>
  <c r="AT95" i="7" s="1"/>
  <c r="F96" i="9" s="1"/>
  <c r="J96" i="9" s="1"/>
  <c r="AN96" i="9" s="1"/>
  <c r="AO96" i="9" s="1"/>
  <c r="AP96" i="9" s="1"/>
  <c r="F97" i="10" s="1"/>
  <c r="I97" i="10" s="1"/>
  <c r="AS97" i="10" s="1"/>
  <c r="AT69" i="7"/>
  <c r="F69" i="9" s="1"/>
  <c r="J69" i="9" s="1"/>
  <c r="AN69" i="9" s="1"/>
  <c r="AO69" i="9" s="1"/>
  <c r="AP69" i="9" s="1"/>
  <c r="F70" i="10" s="1"/>
  <c r="I70" i="10" s="1"/>
  <c r="AS70" i="10" s="1"/>
  <c r="AR51" i="7"/>
  <c r="AR56" i="7"/>
  <c r="AR61" i="7"/>
  <c r="AR66" i="7"/>
  <c r="AR70" i="7"/>
  <c r="AR71" i="7"/>
  <c r="AR72" i="7"/>
  <c r="AR78" i="7"/>
  <c r="AR82" i="7"/>
  <c r="AR86" i="7"/>
  <c r="AT86" i="7" s="1"/>
  <c r="F87" i="9" s="1"/>
  <c r="J87" i="9" s="1"/>
  <c r="AN87" i="9" s="1"/>
  <c r="AP87" i="9" s="1"/>
  <c r="F88" i="10" s="1"/>
  <c r="I88" i="10" s="1"/>
  <c r="AS88" i="10" s="1"/>
  <c r="AR89" i="7"/>
  <c r="AR94" i="7"/>
  <c r="AR98" i="7"/>
  <c r="AR103" i="7"/>
  <c r="AT88" i="10" l="1"/>
  <c r="AU88" i="10" s="1"/>
  <c r="F91" i="8" s="1"/>
  <c r="I91" i="8" s="1"/>
  <c r="AK91" i="8" s="1"/>
  <c r="AL91" i="8" s="1"/>
  <c r="AM91" i="8" s="1"/>
  <c r="AT17" i="10"/>
  <c r="AU17" i="10" s="1"/>
  <c r="F19" i="8" s="1"/>
  <c r="I19" i="8" s="1"/>
  <c r="AK19" i="8" s="1"/>
  <c r="AT11" i="10"/>
  <c r="AU11" i="10" s="1"/>
  <c r="F12" i="8" s="1"/>
  <c r="I12" i="8" s="1"/>
  <c r="AK12" i="8" s="1"/>
  <c r="AL12" i="8" s="1"/>
  <c r="AM12" i="8" s="1"/>
  <c r="AL63" i="8"/>
  <c r="AM63" i="8" s="1"/>
  <c r="AT97" i="10"/>
  <c r="AU97" i="10" s="1"/>
  <c r="F101" i="8" s="1"/>
  <c r="I101" i="8" s="1"/>
  <c r="AK101" i="8" s="1"/>
  <c r="AL101" i="8" s="1"/>
  <c r="AM101" i="8" s="1"/>
  <c r="AT13" i="10"/>
  <c r="AU13" i="10" s="1"/>
  <c r="F14" i="8" s="1"/>
  <c r="I14" i="8" s="1"/>
  <c r="AK14" i="8" s="1"/>
  <c r="AL14" i="8" s="1"/>
  <c r="AM14" i="8" s="1"/>
  <c r="AL38" i="8"/>
  <c r="AM38" i="8" s="1"/>
  <c r="AT103" i="10"/>
  <c r="AU103" i="10" s="1"/>
  <c r="F107" i="8" s="1"/>
  <c r="I107" i="8" s="1"/>
  <c r="AK107" i="8" s="1"/>
  <c r="AL107" i="8" s="1"/>
  <c r="AM107" i="8" s="1"/>
  <c r="AT101" i="10"/>
  <c r="AU101" i="10" s="1"/>
  <c r="F105" i="8" s="1"/>
  <c r="I105" i="8" s="1"/>
  <c r="AK105" i="8" s="1"/>
  <c r="AL105" i="8" s="1"/>
  <c r="AM105" i="8" s="1"/>
  <c r="AT76" i="10"/>
  <c r="AU76" i="10" s="1"/>
  <c r="F79" i="8" s="1"/>
  <c r="I79" i="8" s="1"/>
  <c r="AK79" i="8" s="1"/>
  <c r="AL79" i="8" s="1"/>
  <c r="AM79" i="8" s="1"/>
  <c r="AT63" i="10"/>
  <c r="AU63" i="10" s="1"/>
  <c r="F66" i="8" s="1"/>
  <c r="I66" i="8" s="1"/>
  <c r="AK66" i="8" s="1"/>
  <c r="AL66" i="8" s="1"/>
  <c r="AM66" i="8" s="1"/>
  <c r="AT53" i="10"/>
  <c r="AU53" i="10" s="1"/>
  <c r="F55" i="8" s="1"/>
  <c r="I55" i="8" s="1"/>
  <c r="AK55" i="8" s="1"/>
  <c r="AT16" i="10"/>
  <c r="AU16" i="10" s="1"/>
  <c r="F17" i="8" s="1"/>
  <c r="I17" i="8" s="1"/>
  <c r="AK17" i="8" s="1"/>
  <c r="AT10" i="10"/>
  <c r="AU10" i="10" s="1"/>
  <c r="F11" i="8" s="1"/>
  <c r="I11" i="8" s="1"/>
  <c r="AK11" i="8" s="1"/>
  <c r="AL11" i="8" s="1"/>
  <c r="AM11" i="8" s="1"/>
  <c r="AL69" i="8"/>
  <c r="AM69" i="8" s="1"/>
  <c r="AT21" i="10"/>
  <c r="AU21" i="10" s="1"/>
  <c r="F22" i="8" s="1"/>
  <c r="I22" i="8" s="1"/>
  <c r="AK22" i="8" s="1"/>
  <c r="AL22" i="8" s="1"/>
  <c r="AM22" i="8" s="1"/>
  <c r="AT87" i="10"/>
  <c r="AU87" i="10" s="1"/>
  <c r="F90" i="8" s="1"/>
  <c r="I90" i="8" s="1"/>
  <c r="AK90" i="8" s="1"/>
  <c r="AL90" i="8" s="1"/>
  <c r="AM90" i="8" s="1"/>
  <c r="AL59" i="8"/>
  <c r="AM59" i="8" s="1"/>
  <c r="AT70" i="10"/>
  <c r="AU70" i="10" s="1"/>
  <c r="F73" i="8" s="1"/>
  <c r="I73" i="8" s="1"/>
  <c r="AK73" i="8" s="1"/>
  <c r="AL73" i="8" s="1"/>
  <c r="AM73" i="8" s="1"/>
  <c r="AT92" i="10"/>
  <c r="AU92" i="10" s="1"/>
  <c r="AT8" i="10"/>
  <c r="AU8" i="10" s="1"/>
  <c r="F9" i="8" s="1"/>
  <c r="I9" i="8" s="1"/>
  <c r="AK9" i="8" s="1"/>
  <c r="AL9" i="8" s="1"/>
  <c r="AM9" i="8" s="1"/>
  <c r="AT51" i="10"/>
  <c r="AU51" i="10" s="1"/>
  <c r="AT49" i="10"/>
  <c r="AU49" i="10" s="1"/>
  <c r="F52" i="8" s="1"/>
  <c r="I52" i="8" s="1"/>
  <c r="AK52" i="8" s="1"/>
  <c r="AL52" i="8" s="1"/>
  <c r="AM52" i="8" s="1"/>
  <c r="AL49" i="8"/>
  <c r="AM49" i="8" s="1"/>
  <c r="AO81" i="9"/>
  <c r="AP81" i="9" s="1"/>
  <c r="F82" i="10" s="1"/>
  <c r="I82" i="10" s="1"/>
  <c r="AS82" i="10" s="1"/>
  <c r="AO68" i="9"/>
  <c r="AP68" i="9" s="1"/>
  <c r="F69" i="10" s="1"/>
  <c r="I69" i="10" s="1"/>
  <c r="AS69" i="10" s="1"/>
  <c r="AO58" i="9"/>
  <c r="AP58" i="9" s="1"/>
  <c r="F59" i="10" s="1"/>
  <c r="I59" i="10" s="1"/>
  <c r="AS59" i="10" s="1"/>
  <c r="AT59" i="10" s="1"/>
  <c r="AU59" i="10" s="1"/>
  <c r="F62" i="8" s="1"/>
  <c r="I62" i="8" s="1"/>
  <c r="AK62" i="8" s="1"/>
  <c r="AL62" i="8" s="1"/>
  <c r="AM62" i="8" s="1"/>
  <c r="AO32" i="9"/>
  <c r="AP32" i="9" s="1"/>
  <c r="F32" i="10" s="1"/>
  <c r="I32" i="10" s="1"/>
  <c r="AS32" i="10" s="1"/>
  <c r="AT32" i="10" s="1"/>
  <c r="AU32" i="10" s="1"/>
  <c r="F35" i="8" s="1"/>
  <c r="I35" i="8" s="1"/>
  <c r="AK35" i="8" s="1"/>
  <c r="AL35" i="8" s="1"/>
  <c r="AM35" i="8" s="1"/>
  <c r="AO28" i="9"/>
  <c r="AP28" i="9" s="1"/>
  <c r="F28" i="10" s="1"/>
  <c r="I28" i="10" s="1"/>
  <c r="AS28" i="10" s="1"/>
  <c r="AO20" i="9"/>
  <c r="AP20" i="9" s="1"/>
  <c r="F20" i="10" s="1"/>
  <c r="I20" i="10" s="1"/>
  <c r="AS20" i="10" s="1"/>
  <c r="AO107" i="9"/>
  <c r="AP107" i="9" s="1"/>
  <c r="F108" i="10" s="1"/>
  <c r="I108" i="10" s="1"/>
  <c r="AS108" i="10" s="1"/>
  <c r="AO97" i="9"/>
  <c r="AP97" i="9" s="1"/>
  <c r="F98" i="10" s="1"/>
  <c r="I98" i="10" s="1"/>
  <c r="AS98" i="10" s="1"/>
  <c r="AT98" i="10" s="1"/>
  <c r="AU98" i="10" s="1"/>
  <c r="F102" i="8" s="1"/>
  <c r="I102" i="8" s="1"/>
  <c r="AK102" i="8" s="1"/>
  <c r="AO49" i="9"/>
  <c r="AP49" i="9" s="1"/>
  <c r="F50" i="10" s="1"/>
  <c r="I50" i="10" s="1"/>
  <c r="AS50" i="10" s="1"/>
  <c r="AO47" i="9"/>
  <c r="AP47" i="9" s="1"/>
  <c r="F48" i="10" s="1"/>
  <c r="I48" i="10" s="1"/>
  <c r="AS48" i="10" s="1"/>
  <c r="AO44" i="9"/>
  <c r="AP44" i="9" s="1"/>
  <c r="F45" i="10" s="1"/>
  <c r="I45" i="10" s="1"/>
  <c r="AS45" i="10" s="1"/>
  <c r="AT45" i="10" s="1"/>
  <c r="AU45" i="10" s="1"/>
  <c r="F48" i="8" s="1"/>
  <c r="I48" i="8" s="1"/>
  <c r="AK48" i="8" s="1"/>
  <c r="AL48" i="8" s="1"/>
  <c r="AM48" i="8" s="1"/>
  <c r="AO15" i="9"/>
  <c r="AP15" i="9" s="1"/>
  <c r="F15" i="10" s="1"/>
  <c r="I15" i="10" s="1"/>
  <c r="AS15" i="10" s="1"/>
  <c r="AO39" i="9"/>
  <c r="AP39" i="9" s="1"/>
  <c r="F40" i="10" s="1"/>
  <c r="I40" i="10" s="1"/>
  <c r="AS40" i="10" s="1"/>
  <c r="AT40" i="10" s="1"/>
  <c r="AU40" i="10" s="1"/>
  <c r="F43" i="8" s="1"/>
  <c r="I43" i="8" s="1"/>
  <c r="AK43" i="8" s="1"/>
  <c r="AO101" i="9"/>
  <c r="AP101" i="9" s="1"/>
  <c r="F102" i="10" s="1"/>
  <c r="I102" i="10" s="1"/>
  <c r="AS102" i="10" s="1"/>
  <c r="AT102" i="10" s="1"/>
  <c r="AU102" i="10" s="1"/>
  <c r="F106" i="8" s="1"/>
  <c r="I106" i="8" s="1"/>
  <c r="AK106" i="8" s="1"/>
  <c r="AO63" i="9"/>
  <c r="AP63" i="9" s="1"/>
  <c r="F64" i="10" s="1"/>
  <c r="I64" i="10" s="1"/>
  <c r="AS64" i="10" s="1"/>
  <c r="AO53" i="9"/>
  <c r="AP53" i="9" s="1"/>
  <c r="F54" i="10" s="1"/>
  <c r="I54" i="10" s="1"/>
  <c r="AS54" i="10" s="1"/>
  <c r="AO34" i="9"/>
  <c r="AP34" i="9" s="1"/>
  <c r="F34" i="10" s="1"/>
  <c r="I34" i="10" s="1"/>
  <c r="AS34" i="10" s="1"/>
  <c r="AT34" i="10" s="1"/>
  <c r="AU34" i="10" s="1"/>
  <c r="F37" i="8" s="1"/>
  <c r="I37" i="8" s="1"/>
  <c r="AK37" i="8" s="1"/>
  <c r="AL37" i="8" s="1"/>
  <c r="AM37" i="8" s="1"/>
  <c r="AO88" i="9"/>
  <c r="AP88" i="9" s="1"/>
  <c r="F89" i="10" s="1"/>
  <c r="I89" i="10" s="1"/>
  <c r="AS89" i="10" s="1"/>
  <c r="AO41" i="9"/>
  <c r="AP41" i="9" s="1"/>
  <c r="F42" i="10" s="1"/>
  <c r="I42" i="10" s="1"/>
  <c r="AS42" i="10" s="1"/>
  <c r="AT42" i="10" s="1"/>
  <c r="AU42" i="10" s="1"/>
  <c r="F45" i="8" s="1"/>
  <c r="I45" i="8" s="1"/>
  <c r="AK45" i="8" s="1"/>
  <c r="AL45" i="8" s="1"/>
  <c r="AM45" i="8" s="1"/>
  <c r="AT97" i="7"/>
  <c r="F98" i="9" s="1"/>
  <c r="J98" i="9" s="1"/>
  <c r="AN98" i="9" s="1"/>
  <c r="AO98" i="9" s="1"/>
  <c r="AP98" i="9" s="1"/>
  <c r="F99" i="10" s="1"/>
  <c r="I99" i="10" s="1"/>
  <c r="AS99" i="10" s="1"/>
  <c r="AT77" i="7"/>
  <c r="F78" i="9" s="1"/>
  <c r="J78" i="9" s="1"/>
  <c r="AN78" i="9" s="1"/>
  <c r="AO78" i="9" s="1"/>
  <c r="AP78" i="9" s="1"/>
  <c r="F79" i="10" s="1"/>
  <c r="I79" i="10" s="1"/>
  <c r="AS79" i="10" s="1"/>
  <c r="AT79" i="10" s="1"/>
  <c r="AU79" i="10" s="1"/>
  <c r="F82" i="8" s="1"/>
  <c r="I82" i="8" s="1"/>
  <c r="AK82" i="8" s="1"/>
  <c r="AT88" i="7"/>
  <c r="F89" i="9" s="1"/>
  <c r="J89" i="9" s="1"/>
  <c r="AN89" i="9" s="1"/>
  <c r="AO89" i="9" s="1"/>
  <c r="AP89" i="9" s="1"/>
  <c r="F90" i="10" s="1"/>
  <c r="I90" i="10" s="1"/>
  <c r="AS90" i="10" s="1"/>
  <c r="AT90" i="10" s="1"/>
  <c r="AU90" i="10" s="1"/>
  <c r="F26" i="8" s="1"/>
  <c r="I26" i="8" s="1"/>
  <c r="AK26" i="8" s="1"/>
  <c r="AT81" i="7"/>
  <c r="F82" i="9" s="1"/>
  <c r="J82" i="9" s="1"/>
  <c r="AN82" i="9" s="1"/>
  <c r="AO82" i="9" s="1"/>
  <c r="AP82" i="9" s="1"/>
  <c r="F83" i="10" s="1"/>
  <c r="I83" i="10" s="1"/>
  <c r="AS83" i="10" s="1"/>
  <c r="AT83" i="10" s="1"/>
  <c r="AU83" i="10" s="1"/>
  <c r="F86" i="8" s="1"/>
  <c r="I86" i="8" s="1"/>
  <c r="AK86" i="8" s="1"/>
  <c r="AT91" i="7"/>
  <c r="F92" i="9" s="1"/>
  <c r="J92" i="9" s="1"/>
  <c r="AN92" i="9" s="1"/>
  <c r="AS98" i="7"/>
  <c r="AT98" i="7" s="1"/>
  <c r="F99" i="9" s="1"/>
  <c r="J99" i="9" s="1"/>
  <c r="AN99" i="9" s="1"/>
  <c r="AS82" i="7"/>
  <c r="AT82" i="7" s="1"/>
  <c r="F83" i="9" s="1"/>
  <c r="J83" i="9" s="1"/>
  <c r="AN83" i="9" s="1"/>
  <c r="AS70" i="7"/>
  <c r="AT70" i="7" s="1"/>
  <c r="F70" i="9" s="1"/>
  <c r="J70" i="9" s="1"/>
  <c r="AN70" i="9" s="1"/>
  <c r="AO70" i="9" s="1"/>
  <c r="AP70" i="9" s="1"/>
  <c r="F71" i="10" s="1"/>
  <c r="I71" i="10" s="1"/>
  <c r="AS71" i="10" s="1"/>
  <c r="AS66" i="7"/>
  <c r="AT66" i="7" s="1"/>
  <c r="F66" i="9" s="1"/>
  <c r="J66" i="9" s="1"/>
  <c r="AN66" i="9" s="1"/>
  <c r="AS56" i="7"/>
  <c r="AT56" i="7" s="1"/>
  <c r="F56" i="9" s="1"/>
  <c r="J56" i="9" s="1"/>
  <c r="AN56" i="9" s="1"/>
  <c r="AS40" i="7"/>
  <c r="AT40" i="7" s="1"/>
  <c r="F40" i="9" s="1"/>
  <c r="J40" i="9" s="1"/>
  <c r="AN40" i="9" s="1"/>
  <c r="AO40" i="9" s="1"/>
  <c r="AP40" i="9" s="1"/>
  <c r="F41" i="10" s="1"/>
  <c r="I41" i="10" s="1"/>
  <c r="AS41" i="10" s="1"/>
  <c r="AT41" i="10" s="1"/>
  <c r="AU41" i="10" s="1"/>
  <c r="F44" i="8" s="1"/>
  <c r="I44" i="8" s="1"/>
  <c r="AK44" i="8" s="1"/>
  <c r="AL44" i="8" s="1"/>
  <c r="AM44" i="8" s="1"/>
  <c r="AS30" i="7"/>
  <c r="AT30" i="7" s="1"/>
  <c r="F31" i="9" s="1"/>
  <c r="J31" i="9" s="1"/>
  <c r="AN31" i="9" s="1"/>
  <c r="AO31" i="9" s="1"/>
  <c r="AP31" i="9" s="1"/>
  <c r="F31" i="10" s="1"/>
  <c r="I31" i="10" s="1"/>
  <c r="AS31" i="10" s="1"/>
  <c r="AT31" i="10" s="1"/>
  <c r="AU31" i="10" s="1"/>
  <c r="F34" i="8" s="1"/>
  <c r="I34" i="8" s="1"/>
  <c r="AK34" i="8" s="1"/>
  <c r="AL34" i="8" s="1"/>
  <c r="AM34" i="8" s="1"/>
  <c r="AS12" i="7"/>
  <c r="AT12" i="7" s="1"/>
  <c r="F12" i="9" s="1"/>
  <c r="J12" i="9" s="1"/>
  <c r="AN12" i="9" s="1"/>
  <c r="AO12" i="9" s="1"/>
  <c r="AP12" i="9" s="1"/>
  <c r="F12" i="10" s="1"/>
  <c r="I12" i="10" s="1"/>
  <c r="AS12" i="10" s="1"/>
  <c r="AS89" i="7"/>
  <c r="AT89" i="7" s="1"/>
  <c r="F90" i="9" s="1"/>
  <c r="J90" i="9" s="1"/>
  <c r="AN90" i="9" s="1"/>
  <c r="AS72" i="7"/>
  <c r="AT72" i="7" s="1"/>
  <c r="F72" i="9" s="1"/>
  <c r="J72" i="9" s="1"/>
  <c r="AN72" i="9" s="1"/>
  <c r="AO72" i="9" s="1"/>
  <c r="AP72" i="9" s="1"/>
  <c r="F73" i="10" s="1"/>
  <c r="I73" i="10" s="1"/>
  <c r="AS73" i="10" s="1"/>
  <c r="AS103" i="7"/>
  <c r="AT103" i="7" s="1"/>
  <c r="F104" i="9" s="1"/>
  <c r="J104" i="9" s="1"/>
  <c r="AN104" i="9" s="1"/>
  <c r="AS94" i="7"/>
  <c r="AT94" i="7" s="1"/>
  <c r="F95" i="9" s="1"/>
  <c r="J95" i="9" s="1"/>
  <c r="AN95" i="9" s="1"/>
  <c r="AS78" i="7"/>
  <c r="AT78" i="7" s="1"/>
  <c r="F79" i="9" s="1"/>
  <c r="J79" i="9" s="1"/>
  <c r="AN79" i="9" s="1"/>
  <c r="AS71" i="7"/>
  <c r="AT71" i="7" s="1"/>
  <c r="F71" i="9" s="1"/>
  <c r="J71" i="9" s="1"/>
  <c r="AN71" i="9" s="1"/>
  <c r="AO71" i="9" s="1"/>
  <c r="AP71" i="9" s="1"/>
  <c r="F72" i="10" s="1"/>
  <c r="I72" i="10" s="1"/>
  <c r="AS72" i="10" s="1"/>
  <c r="AT72" i="10" s="1"/>
  <c r="AU72" i="10" s="1"/>
  <c r="F75" i="8" s="1"/>
  <c r="I75" i="8" s="1"/>
  <c r="AK75" i="8" s="1"/>
  <c r="AL75" i="8" s="1"/>
  <c r="AM75" i="8" s="1"/>
  <c r="AS61" i="7"/>
  <c r="AT61" i="7" s="1"/>
  <c r="F61" i="9" s="1"/>
  <c r="J61" i="9" s="1"/>
  <c r="AN61" i="9" s="1"/>
  <c r="AS51" i="7"/>
  <c r="AT51" i="7" s="1"/>
  <c r="F51" i="9" s="1"/>
  <c r="J51" i="9" s="1"/>
  <c r="AN51" i="9" s="1"/>
  <c r="AS34" i="7"/>
  <c r="AT34" i="7" s="1"/>
  <c r="AS21" i="7"/>
  <c r="AT21" i="7" s="1"/>
  <c r="F22" i="9" s="1"/>
  <c r="J22" i="9" s="1"/>
  <c r="AN22" i="9" s="1"/>
  <c r="AS14" i="7"/>
  <c r="AT14" i="7" s="1"/>
  <c r="F14" i="9" s="1"/>
  <c r="J14" i="9" s="1"/>
  <c r="AN14" i="9" s="1"/>
  <c r="AO14" i="9" s="1"/>
  <c r="AP14" i="9" s="1"/>
  <c r="F14" i="10" s="1"/>
  <c r="I14" i="10" s="1"/>
  <c r="AS14" i="10" s="1"/>
  <c r="AS6" i="7"/>
  <c r="AT6" i="7" s="1"/>
  <c r="AS9" i="7"/>
  <c r="AT9" i="7" s="1"/>
  <c r="F9" i="9" s="1"/>
  <c r="J9" i="9" s="1"/>
  <c r="AN9" i="9" s="1"/>
  <c r="AO9" i="9" s="1"/>
  <c r="AP9" i="9" s="1"/>
  <c r="F9" i="10" s="1"/>
  <c r="I9" i="10" s="1"/>
  <c r="AS9" i="10" s="1"/>
  <c r="AT89" i="10" l="1"/>
  <c r="AU89" i="10" s="1"/>
  <c r="F92" i="8" s="1"/>
  <c r="I92" i="8" s="1"/>
  <c r="AK92" i="8" s="1"/>
  <c r="AL92" i="8" s="1"/>
  <c r="AM92" i="8" s="1"/>
  <c r="AL106" i="8"/>
  <c r="AM106" i="8" s="1"/>
  <c r="AL55" i="8"/>
  <c r="AM55" i="8" s="1"/>
  <c r="AL19" i="8"/>
  <c r="AM19" i="8" s="1"/>
  <c r="AL17" i="8"/>
  <c r="AM17" i="8" s="1"/>
  <c r="AT73" i="10"/>
  <c r="AU73" i="10" s="1"/>
  <c r="F76" i="8" s="1"/>
  <c r="I76" i="8" s="1"/>
  <c r="AK76" i="8" s="1"/>
  <c r="AL76" i="8" s="1"/>
  <c r="AM76" i="8" s="1"/>
  <c r="AT12" i="10"/>
  <c r="AU12" i="10" s="1"/>
  <c r="F13" i="8" s="1"/>
  <c r="I13" i="8" s="1"/>
  <c r="AK13" i="8" s="1"/>
  <c r="AL13" i="8" s="1"/>
  <c r="AM13" i="8" s="1"/>
  <c r="AL26" i="8"/>
  <c r="AM26" i="8" s="1"/>
  <c r="AT99" i="10"/>
  <c r="AU99" i="10" s="1"/>
  <c r="F103" i="8" s="1"/>
  <c r="I103" i="8" s="1"/>
  <c r="AK103" i="8" s="1"/>
  <c r="AL103" i="8" s="1"/>
  <c r="AM103" i="8" s="1"/>
  <c r="AT64" i="10"/>
  <c r="AU64" i="10" s="1"/>
  <c r="F67" i="8" s="1"/>
  <c r="I67" i="8" s="1"/>
  <c r="AK67" i="8" s="1"/>
  <c r="AL67" i="8" s="1"/>
  <c r="AM67" i="8" s="1"/>
  <c r="AT15" i="10"/>
  <c r="AU15" i="10" s="1"/>
  <c r="F16" i="8" s="1"/>
  <c r="I16" i="8" s="1"/>
  <c r="AK16" i="8" s="1"/>
  <c r="AL16" i="8" s="1"/>
  <c r="AM16" i="8" s="1"/>
  <c r="AT48" i="10"/>
  <c r="AU48" i="10" s="1"/>
  <c r="F51" i="8" s="1"/>
  <c r="I51" i="8" s="1"/>
  <c r="AK51" i="8" s="1"/>
  <c r="AL51" i="8" s="1"/>
  <c r="AM51" i="8" s="1"/>
  <c r="AL102" i="8"/>
  <c r="AM102" i="8" s="1"/>
  <c r="AT20" i="10"/>
  <c r="AU20" i="10" s="1"/>
  <c r="F21" i="8" s="1"/>
  <c r="I21" i="8" s="1"/>
  <c r="AK21" i="8" s="1"/>
  <c r="AL21" i="8" s="1"/>
  <c r="AM21" i="8" s="1"/>
  <c r="AT69" i="10"/>
  <c r="AU69" i="10" s="1"/>
  <c r="F72" i="8" s="1"/>
  <c r="I72" i="8" s="1"/>
  <c r="AK72" i="8" s="1"/>
  <c r="AL72" i="8" s="1"/>
  <c r="AM72" i="8" s="1"/>
  <c r="AT9" i="10"/>
  <c r="AU9" i="10" s="1"/>
  <c r="F10" i="8" s="1"/>
  <c r="I10" i="8" s="1"/>
  <c r="AK10" i="8" s="1"/>
  <c r="AT14" i="10"/>
  <c r="AU14" i="10" s="1"/>
  <c r="F15" i="8" s="1"/>
  <c r="I15" i="8" s="1"/>
  <c r="AK15" i="8" s="1"/>
  <c r="AL15" i="8" s="1"/>
  <c r="AM15" i="8" s="1"/>
  <c r="AT71" i="10"/>
  <c r="AU71" i="10" s="1"/>
  <c r="F74" i="8" s="1"/>
  <c r="I74" i="8" s="1"/>
  <c r="AK74" i="8" s="1"/>
  <c r="AL74" i="8" s="1"/>
  <c r="AM74" i="8" s="1"/>
  <c r="AL86" i="8"/>
  <c r="AM86" i="8" s="1"/>
  <c r="AL82" i="8"/>
  <c r="AM82" i="8" s="1"/>
  <c r="AT54" i="10"/>
  <c r="AU54" i="10" s="1"/>
  <c r="F56" i="8" s="1"/>
  <c r="I56" i="8" s="1"/>
  <c r="AK56" i="8" s="1"/>
  <c r="AL56" i="8" s="1"/>
  <c r="AM56" i="8" s="1"/>
  <c r="AL43" i="8"/>
  <c r="AM43" i="8" s="1"/>
  <c r="AT50" i="10"/>
  <c r="AU50" i="10" s="1"/>
  <c r="F53" i="8" s="1"/>
  <c r="I53" i="8" s="1"/>
  <c r="AK53" i="8" s="1"/>
  <c r="AL53" i="8" s="1"/>
  <c r="AM53" i="8" s="1"/>
  <c r="AT108" i="10"/>
  <c r="AU108" i="10" s="1"/>
  <c r="F111" i="8" s="1"/>
  <c r="I111" i="8" s="1"/>
  <c r="AK111" i="8" s="1"/>
  <c r="AL111" i="8" s="1"/>
  <c r="AM111" i="8" s="1"/>
  <c r="AT28" i="10"/>
  <c r="AU28" i="10" s="1"/>
  <c r="F31" i="8" s="1"/>
  <c r="I31" i="8" s="1"/>
  <c r="AK31" i="8" s="1"/>
  <c r="AT82" i="10"/>
  <c r="AU82" i="10" s="1"/>
  <c r="F85" i="8" s="1"/>
  <c r="I85" i="8" s="1"/>
  <c r="AK85" i="8" s="1"/>
  <c r="AL85" i="8" s="1"/>
  <c r="AM85" i="8" s="1"/>
  <c r="AO61" i="9"/>
  <c r="AP61" i="9" s="1"/>
  <c r="F62" i="10" s="1"/>
  <c r="I62" i="10" s="1"/>
  <c r="AS62" i="10" s="1"/>
  <c r="AO104" i="9"/>
  <c r="AP104" i="9" s="1"/>
  <c r="F105" i="10" s="1"/>
  <c r="I105" i="10" s="1"/>
  <c r="AS105" i="10" s="1"/>
  <c r="AO56" i="9"/>
  <c r="AP56" i="9" s="1"/>
  <c r="F57" i="10" s="1"/>
  <c r="I57" i="10" s="1"/>
  <c r="AS57" i="10" s="1"/>
  <c r="AT57" i="10" s="1"/>
  <c r="AU57" i="10" s="1"/>
  <c r="F60" i="8" s="1"/>
  <c r="I60" i="8" s="1"/>
  <c r="AK60" i="8" s="1"/>
  <c r="AL60" i="8" s="1"/>
  <c r="AM60" i="8" s="1"/>
  <c r="AO79" i="9"/>
  <c r="AP79" i="9" s="1"/>
  <c r="F80" i="10" s="1"/>
  <c r="I80" i="10" s="1"/>
  <c r="AS80" i="10" s="1"/>
  <c r="AO90" i="9"/>
  <c r="AP90" i="9" s="1"/>
  <c r="F91" i="10" s="1"/>
  <c r="I91" i="10" s="1"/>
  <c r="AS91" i="10" s="1"/>
  <c r="AO99" i="9"/>
  <c r="AP99" i="9" s="1"/>
  <c r="F100" i="10" s="1"/>
  <c r="I100" i="10" s="1"/>
  <c r="AS100" i="10" s="1"/>
  <c r="AT100" i="10" s="1"/>
  <c r="AU100" i="10" s="1"/>
  <c r="F104" i="8" s="1"/>
  <c r="I104" i="8" s="1"/>
  <c r="AK104" i="8" s="1"/>
  <c r="AL104" i="8" s="1"/>
  <c r="AM104" i="8" s="1"/>
  <c r="F6" i="9"/>
  <c r="AO22" i="9"/>
  <c r="AP22" i="9" s="1"/>
  <c r="F22" i="10" s="1"/>
  <c r="I22" i="10" s="1"/>
  <c r="AS22" i="10" s="1"/>
  <c r="AO51" i="9"/>
  <c r="AP51" i="9" s="1"/>
  <c r="F52" i="10" s="1"/>
  <c r="I52" i="10" s="1"/>
  <c r="AS52" i="10" s="1"/>
  <c r="AO95" i="9"/>
  <c r="AP95" i="9" s="1"/>
  <c r="F96" i="10" s="1"/>
  <c r="I96" i="10" s="1"/>
  <c r="AS96" i="10" s="1"/>
  <c r="AT96" i="10" s="1"/>
  <c r="AU96" i="10" s="1"/>
  <c r="F100" i="8" s="1"/>
  <c r="I100" i="8" s="1"/>
  <c r="AK100" i="8" s="1"/>
  <c r="AO66" i="9"/>
  <c r="AP66" i="9" s="1"/>
  <c r="F67" i="10" s="1"/>
  <c r="I67" i="10" s="1"/>
  <c r="AS67" i="10" s="1"/>
  <c r="AO83" i="9"/>
  <c r="AP83" i="9" s="1"/>
  <c r="F84" i="10" s="1"/>
  <c r="I84" i="10" s="1"/>
  <c r="AS84" i="10" s="1"/>
  <c r="AO92" i="9"/>
  <c r="AP92" i="9" s="1"/>
  <c r="F93" i="10" s="1"/>
  <c r="I93" i="10" s="1"/>
  <c r="AS93" i="10" s="1"/>
  <c r="F76" i="7"/>
  <c r="F108" i="7" s="1"/>
  <c r="AL10" i="8" l="1"/>
  <c r="AM10" i="8" s="1"/>
  <c r="AL31" i="8"/>
  <c r="AM31" i="8" s="1"/>
  <c r="AT84" i="10"/>
  <c r="AU84" i="10" s="1"/>
  <c r="F87" i="8" s="1"/>
  <c r="I87" i="8" s="1"/>
  <c r="AK87" i="8" s="1"/>
  <c r="AL87" i="8" s="1"/>
  <c r="AM87" i="8" s="1"/>
  <c r="AT67" i="10"/>
  <c r="AU67" i="10" s="1"/>
  <c r="F70" i="8" s="1"/>
  <c r="I70" i="8" s="1"/>
  <c r="AK70" i="8" s="1"/>
  <c r="AL70" i="8" s="1"/>
  <c r="AM70" i="8" s="1"/>
  <c r="AT22" i="10"/>
  <c r="AU22" i="10" s="1"/>
  <c r="F23" i="8" s="1"/>
  <c r="I23" i="8" s="1"/>
  <c r="AK23" i="8" s="1"/>
  <c r="AL23" i="8" s="1"/>
  <c r="AM23" i="8" s="1"/>
  <c r="AT91" i="10"/>
  <c r="AU91" i="10" s="1"/>
  <c r="F93" i="8" s="1"/>
  <c r="I93" i="8" s="1"/>
  <c r="AK93" i="8" s="1"/>
  <c r="AL93" i="8" s="1"/>
  <c r="AM93" i="8" s="1"/>
  <c r="AT105" i="10"/>
  <c r="AU105" i="10" s="1"/>
  <c r="F98" i="8" s="1"/>
  <c r="I98" i="8" s="1"/>
  <c r="AK98" i="8" s="1"/>
  <c r="AL98" i="8" s="1"/>
  <c r="AM98" i="8" s="1"/>
  <c r="AT93" i="10"/>
  <c r="AU93" i="10" s="1"/>
  <c r="F94" i="8" s="1"/>
  <c r="I94" i="8" s="1"/>
  <c r="AK94" i="8" s="1"/>
  <c r="AL94" i="8" s="1"/>
  <c r="AM94" i="8" s="1"/>
  <c r="AL100" i="8"/>
  <c r="AM100" i="8" s="1"/>
  <c r="AT52" i="10"/>
  <c r="AU52" i="10" s="1"/>
  <c r="F54" i="8" s="1"/>
  <c r="I54" i="8" s="1"/>
  <c r="AK54" i="8" s="1"/>
  <c r="AL54" i="8" s="1"/>
  <c r="AM54" i="8" s="1"/>
  <c r="AT80" i="10"/>
  <c r="AU80" i="10" s="1"/>
  <c r="F83" i="8" s="1"/>
  <c r="I83" i="8" s="1"/>
  <c r="AK83" i="8" s="1"/>
  <c r="AL83" i="8" s="1"/>
  <c r="AM83" i="8" s="1"/>
  <c r="AT62" i="10"/>
  <c r="AU62" i="10" s="1"/>
  <c r="F65" i="8" s="1"/>
  <c r="I65" i="8" s="1"/>
  <c r="AK65" i="8" s="1"/>
  <c r="AL65" i="8" s="1"/>
  <c r="AM65" i="8" s="1"/>
  <c r="J6" i="9"/>
  <c r="J76" i="7"/>
  <c r="AR76" i="7" s="1"/>
  <c r="AN6" i="9" l="1"/>
  <c r="AO6" i="9" s="1"/>
  <c r="AP6" i="9" s="1"/>
  <c r="F6" i="10" s="1"/>
  <c r="AS76" i="7"/>
  <c r="AT76" i="7" s="1"/>
  <c r="I6" i="10" l="1"/>
  <c r="F77" i="9"/>
  <c r="AT108" i="7"/>
  <c r="AQ57" i="6"/>
  <c r="AS6" i="10" l="1"/>
  <c r="AT6" i="10" s="1"/>
  <c r="AU6" i="10" s="1"/>
  <c r="J77" i="9"/>
  <c r="F109" i="9"/>
  <c r="F57" i="6"/>
  <c r="J57" i="6" s="1"/>
  <c r="J100" i="6"/>
  <c r="AQ100" i="6"/>
  <c r="AQ98" i="6"/>
  <c r="AQ97" i="6"/>
  <c r="AQ96" i="6"/>
  <c r="AQ94" i="6"/>
  <c r="AQ92" i="6"/>
  <c r="AQ91" i="6"/>
  <c r="AQ90" i="6"/>
  <c r="AQ89" i="6"/>
  <c r="AQ87" i="6"/>
  <c r="AQ86" i="6"/>
  <c r="AQ85" i="6"/>
  <c r="AQ84" i="6"/>
  <c r="AQ83" i="6"/>
  <c r="AQ81" i="6"/>
  <c r="AQ80" i="6"/>
  <c r="AQ79" i="6"/>
  <c r="AQ78" i="6"/>
  <c r="AQ77" i="6"/>
  <c r="AQ76" i="6"/>
  <c r="AQ75" i="6"/>
  <c r="AQ74" i="6"/>
  <c r="AQ73" i="6"/>
  <c r="AQ72" i="6"/>
  <c r="AQ70" i="6"/>
  <c r="AQ68" i="6"/>
  <c r="AQ67" i="6"/>
  <c r="AQ66" i="6"/>
  <c r="AQ65" i="6"/>
  <c r="AQ64" i="6"/>
  <c r="AQ63" i="6"/>
  <c r="AQ61" i="6"/>
  <c r="AQ60" i="6"/>
  <c r="AQ59" i="6"/>
  <c r="AQ56" i="6"/>
  <c r="AQ55" i="6"/>
  <c r="AQ53" i="6"/>
  <c r="AQ52" i="6"/>
  <c r="AQ51" i="6"/>
  <c r="AQ50" i="6"/>
  <c r="AQ49" i="6"/>
  <c r="AQ48" i="6"/>
  <c r="AQ47" i="6"/>
  <c r="AQ45" i="6"/>
  <c r="AQ44" i="6"/>
  <c r="AQ43" i="6"/>
  <c r="AQ42" i="6"/>
  <c r="AQ41" i="6"/>
  <c r="AQ40" i="6"/>
  <c r="AQ39" i="6"/>
  <c r="AQ38" i="6"/>
  <c r="AQ37" i="6"/>
  <c r="AQ35" i="6"/>
  <c r="AQ34" i="6"/>
  <c r="AQ33" i="6"/>
  <c r="AQ32" i="6"/>
  <c r="AQ31" i="6"/>
  <c r="AQ30" i="6"/>
  <c r="AQ29" i="6"/>
  <c r="AQ28" i="6"/>
  <c r="AQ26" i="6"/>
  <c r="AQ24" i="6"/>
  <c r="AQ23" i="6"/>
  <c r="AQ22" i="6"/>
  <c r="AQ21" i="6"/>
  <c r="AQ20" i="6"/>
  <c r="AQ19" i="6"/>
  <c r="AQ17" i="6"/>
  <c r="AQ16" i="6"/>
  <c r="AQ15" i="6"/>
  <c r="AQ14" i="6"/>
  <c r="AQ13" i="6"/>
  <c r="I13" i="6"/>
  <c r="AQ12" i="6"/>
  <c r="AQ11" i="6"/>
  <c r="AQ10" i="6"/>
  <c r="AQ9" i="6"/>
  <c r="A9" i="6"/>
  <c r="A10" i="6" s="1"/>
  <c r="A11" i="6" s="1"/>
  <c r="A12" i="6" s="1"/>
  <c r="A13" i="6" s="1"/>
  <c r="A14" i="6" s="1"/>
  <c r="A15" i="6" s="1"/>
  <c r="A16" i="6" s="1"/>
  <c r="A17" i="6" s="1"/>
  <c r="A19" i="6" s="1"/>
  <c r="A20" i="6" s="1"/>
  <c r="A21" i="6" s="1"/>
  <c r="A22" i="6" s="1"/>
  <c r="A23" i="6" s="1"/>
  <c r="A24" i="6" s="1"/>
  <c r="A26" i="6" s="1"/>
  <c r="A28" i="6" s="1"/>
  <c r="A29" i="6" s="1"/>
  <c r="A30" i="6" s="1"/>
  <c r="A31" i="6" s="1"/>
  <c r="A32" i="6" s="1"/>
  <c r="A33" i="6" s="1"/>
  <c r="A34" i="6" s="1"/>
  <c r="A35" i="6" s="1"/>
  <c r="A37" i="6" s="1"/>
  <c r="A38" i="6" s="1"/>
  <c r="A39" i="6" s="1"/>
  <c r="A40" i="6" s="1"/>
  <c r="A41" i="6" s="1"/>
  <c r="A42" i="6" s="1"/>
  <c r="A43" i="6" s="1"/>
  <c r="A44" i="6" s="1"/>
  <c r="AQ7" i="6"/>
  <c r="AQ6" i="6"/>
  <c r="AE3" i="6"/>
  <c r="P3" i="6"/>
  <c r="I1" i="6"/>
  <c r="F6" i="8" l="1"/>
  <c r="AN77" i="9"/>
  <c r="J109" i="9"/>
  <c r="AR57" i="6"/>
  <c r="AR100" i="6"/>
  <c r="AS100" i="6" s="1"/>
  <c r="AT100" i="6" s="1"/>
  <c r="A47" i="6"/>
  <c r="A48" i="6" s="1"/>
  <c r="A49" i="6" s="1"/>
  <c r="A50" i="6" s="1"/>
  <c r="A51" i="6" s="1"/>
  <c r="A52" i="6" s="1"/>
  <c r="A53" i="6" s="1"/>
  <c r="A55" i="6" s="1"/>
  <c r="A56" i="6" s="1"/>
  <c r="A57" i="6" s="1"/>
  <c r="A59" i="6" s="1"/>
  <c r="A60" i="6" s="1"/>
  <c r="A61" i="6" s="1"/>
  <c r="A63" i="6" s="1"/>
  <c r="A64" i="6" s="1"/>
  <c r="A65" i="6" s="1"/>
  <c r="A66" i="6" s="1"/>
  <c r="A67" i="6" s="1"/>
  <c r="A68" i="6" s="1"/>
  <c r="A70" i="6" s="1"/>
  <c r="A72" i="6" s="1"/>
  <c r="A73" i="6" s="1"/>
  <c r="A74" i="6" s="1"/>
  <c r="A75" i="6" s="1"/>
  <c r="A76" i="6" s="1"/>
  <c r="A78" i="6" s="1"/>
  <c r="A77" i="6" s="1"/>
  <c r="A79" i="6" s="1"/>
  <c r="A80" i="6" s="1"/>
  <c r="A81" i="6" s="1"/>
  <c r="A83" i="6" s="1"/>
  <c r="A84" i="6" s="1"/>
  <c r="A85" i="6" s="1"/>
  <c r="A86" i="6" s="1"/>
  <c r="A87" i="6" s="1"/>
  <c r="A89" i="6" s="1"/>
  <c r="A90" i="6" s="1"/>
  <c r="A91" i="6" s="1"/>
  <c r="A92" i="6" s="1"/>
  <c r="A94" i="6" s="1"/>
  <c r="A96" i="6" s="1"/>
  <c r="A97" i="6" s="1"/>
  <c r="A98" i="6" s="1"/>
  <c r="A45" i="6"/>
  <c r="F17" i="5"/>
  <c r="I6" i="8" l="1"/>
  <c r="AO77" i="9"/>
  <c r="AP77" i="9" s="1"/>
  <c r="F78" i="10" s="1"/>
  <c r="AS57" i="6"/>
  <c r="AT57" i="6" s="1"/>
  <c r="AK6" i="5"/>
  <c r="I78" i="10" l="1"/>
  <c r="F110" i="10"/>
  <c r="AK6" i="8"/>
  <c r="AL6" i="8" s="1"/>
  <c r="AM6" i="8" s="1"/>
  <c r="AP109" i="9"/>
  <c r="G99" i="5"/>
  <c r="H99" i="5"/>
  <c r="AS78" i="10" l="1"/>
  <c r="I110" i="10"/>
  <c r="AK97" i="5"/>
  <c r="J97" i="5"/>
  <c r="AE3" i="5"/>
  <c r="AK53" i="5"/>
  <c r="F94" i="5"/>
  <c r="J94" i="5" s="1"/>
  <c r="AK98" i="5"/>
  <c r="AK96" i="5"/>
  <c r="AK94" i="5"/>
  <c r="J53" i="5"/>
  <c r="I1" i="5"/>
  <c r="AK17" i="5"/>
  <c r="P3" i="5"/>
  <c r="AT78" i="10" l="1"/>
  <c r="AU78" i="10" s="1"/>
  <c r="AL97" i="5"/>
  <c r="AM97" i="5" s="1"/>
  <c r="AN97" i="5" s="1"/>
  <c r="F97" i="6" s="1"/>
  <c r="J97" i="6" s="1"/>
  <c r="AR97" i="6" s="1"/>
  <c r="AL53" i="5"/>
  <c r="J17" i="5"/>
  <c r="AL17" i="5" s="1"/>
  <c r="AM17" i="5" s="1"/>
  <c r="AM53" i="5"/>
  <c r="AN53" i="5" s="1"/>
  <c r="F53" i="6" s="1"/>
  <c r="J53" i="6" s="1"/>
  <c r="AR53" i="6" s="1"/>
  <c r="AS53" i="6" s="1"/>
  <c r="AT53" i="6" s="1"/>
  <c r="AL94" i="5"/>
  <c r="AM94" i="5" s="1"/>
  <c r="AN94" i="5" s="1"/>
  <c r="F94" i="6" s="1"/>
  <c r="J94" i="6" s="1"/>
  <c r="AR94" i="6" s="1"/>
  <c r="F81" i="8" l="1"/>
  <c r="AU110" i="10"/>
  <c r="AS97" i="6"/>
  <c r="AT97" i="6" s="1"/>
  <c r="AS94" i="6"/>
  <c r="AT94" i="6" s="1"/>
  <c r="AN17" i="5"/>
  <c r="F17" i="6" s="1"/>
  <c r="J17" i="6" s="1"/>
  <c r="AR17" i="6" s="1"/>
  <c r="AT17" i="6" s="1"/>
  <c r="AO6" i="4"/>
  <c r="J17" i="4"/>
  <c r="J67" i="4"/>
  <c r="AO100" i="4"/>
  <c r="AO99" i="4"/>
  <c r="AO98" i="4"/>
  <c r="A99" i="4"/>
  <c r="J100" i="4"/>
  <c r="J99" i="4"/>
  <c r="J98" i="4"/>
  <c r="J96" i="4"/>
  <c r="I81" i="8" l="1"/>
  <c r="F113" i="8"/>
  <c r="AP100" i="4"/>
  <c r="AP99" i="4"/>
  <c r="AP98" i="4"/>
  <c r="AK87" i="5"/>
  <c r="AK92" i="5"/>
  <c r="AK91" i="5"/>
  <c r="AK90" i="5"/>
  <c r="AK89" i="5"/>
  <c r="AK86" i="5"/>
  <c r="AK85" i="5"/>
  <c r="AK84" i="5"/>
  <c r="AK83" i="5"/>
  <c r="AK81" i="5"/>
  <c r="AK24" i="5"/>
  <c r="AK23" i="5"/>
  <c r="AK80" i="5"/>
  <c r="AK79" i="5"/>
  <c r="AK78" i="5"/>
  <c r="AK77" i="5"/>
  <c r="AK76" i="5"/>
  <c r="AK75" i="5"/>
  <c r="AK74" i="5"/>
  <c r="AK73" i="5"/>
  <c r="AK72" i="5"/>
  <c r="AK70" i="5"/>
  <c r="AK68" i="5"/>
  <c r="AK67" i="5"/>
  <c r="AK66" i="5"/>
  <c r="AK65" i="5"/>
  <c r="AK64" i="5"/>
  <c r="AK63" i="5"/>
  <c r="AK61" i="5"/>
  <c r="AK60" i="5"/>
  <c r="AK59" i="5"/>
  <c r="AK45" i="5"/>
  <c r="AK57" i="5"/>
  <c r="AK56" i="5"/>
  <c r="AK55" i="5"/>
  <c r="AK52" i="5"/>
  <c r="AK51" i="5"/>
  <c r="AK50" i="5"/>
  <c r="AK49" i="5"/>
  <c r="AK48" i="5"/>
  <c r="AK47" i="5"/>
  <c r="AK44" i="5"/>
  <c r="AK43" i="5"/>
  <c r="AK42" i="5"/>
  <c r="AK41" i="5"/>
  <c r="AK40" i="5"/>
  <c r="AK39" i="5"/>
  <c r="AK38" i="5"/>
  <c r="AK37" i="5"/>
  <c r="AK35" i="5"/>
  <c r="AK34" i="5"/>
  <c r="AK33" i="5"/>
  <c r="AK32" i="5"/>
  <c r="AK31" i="5"/>
  <c r="AK30" i="5"/>
  <c r="AK29" i="5"/>
  <c r="AK28" i="5"/>
  <c r="AK22" i="5"/>
  <c r="AK21" i="5"/>
  <c r="AK20" i="5"/>
  <c r="AK19" i="5"/>
  <c r="AK26" i="5"/>
  <c r="AK16" i="5"/>
  <c r="AK15" i="5"/>
  <c r="AK14" i="5"/>
  <c r="AK13" i="5"/>
  <c r="I13" i="5"/>
  <c r="I99" i="5" s="1"/>
  <c r="AK12" i="5"/>
  <c r="AK11" i="5"/>
  <c r="AK10" i="5"/>
  <c r="AK9" i="5"/>
  <c r="A9" i="5"/>
  <c r="A10" i="5" s="1"/>
  <c r="A11" i="5" s="1"/>
  <c r="A12" i="5" s="1"/>
  <c r="A13" i="5" s="1"/>
  <c r="A14" i="5" s="1"/>
  <c r="A15" i="5" s="1"/>
  <c r="A16" i="5" s="1"/>
  <c r="A17" i="5" s="1"/>
  <c r="AK7" i="5"/>
  <c r="AK81" i="8" l="1"/>
  <c r="AL81" i="8" s="1"/>
  <c r="AM81" i="8" s="1"/>
  <c r="AM113" i="8" s="1"/>
  <c r="I113" i="8"/>
  <c r="AK99" i="5"/>
  <c r="A19" i="5"/>
  <c r="A20" i="5" s="1"/>
  <c r="A21" i="5" s="1"/>
  <c r="A22" i="5" s="1"/>
  <c r="A23" i="5" s="1"/>
  <c r="AQ100" i="4"/>
  <c r="AR100" i="4" s="1"/>
  <c r="F98" i="5" s="1"/>
  <c r="J98" i="5" s="1"/>
  <c r="AL98" i="5" s="1"/>
  <c r="AQ99" i="4"/>
  <c r="AR99" i="4" s="1"/>
  <c r="AQ98" i="4"/>
  <c r="AR98" i="4" s="1"/>
  <c r="F96" i="5" s="1"/>
  <c r="J96" i="5" s="1"/>
  <c r="AL96" i="5" s="1"/>
  <c r="AM96" i="5" s="1"/>
  <c r="AN96" i="5" s="1"/>
  <c r="F96" i="6" s="1"/>
  <c r="J96" i="6" s="1"/>
  <c r="AR96" i="6" s="1"/>
  <c r="AS96" i="6" s="1"/>
  <c r="AT96" i="6" s="1"/>
  <c r="AO88" i="4"/>
  <c r="AO67" i="4"/>
  <c r="AP67" i="4" s="1"/>
  <c r="AQ67" i="4" s="1"/>
  <c r="AR67" i="4" s="1"/>
  <c r="F68" i="5" s="1"/>
  <c r="J68" i="5" s="1"/>
  <c r="AL68" i="5" s="1"/>
  <c r="AM68" i="5" s="1"/>
  <c r="AN68" i="5" s="1"/>
  <c r="F68" i="6" s="1"/>
  <c r="J68" i="6" s="1"/>
  <c r="AR68" i="6" s="1"/>
  <c r="AS68" i="6" s="1"/>
  <c r="AT68" i="6" s="1"/>
  <c r="AO53" i="4"/>
  <c r="AO54" i="4"/>
  <c r="AO55" i="4"/>
  <c r="AE112" i="4"/>
  <c r="AM98" i="5" l="1"/>
  <c r="AN98" i="5" s="1"/>
  <c r="F98" i="6" s="1"/>
  <c r="J98" i="6" s="1"/>
  <c r="AR98" i="6" s="1"/>
  <c r="AS98" i="6" s="1"/>
  <c r="AT98" i="6" s="1"/>
  <c r="AP55" i="4"/>
  <c r="AQ55" i="4" s="1"/>
  <c r="J53" i="4"/>
  <c r="AP53" i="4" s="1"/>
  <c r="J54" i="4"/>
  <c r="AP54" i="4" s="1"/>
  <c r="F88" i="4"/>
  <c r="S3" i="3"/>
  <c r="AP92" i="3"/>
  <c r="J92" i="3"/>
  <c r="AP90" i="3"/>
  <c r="J90" i="3"/>
  <c r="AP89" i="3"/>
  <c r="J89" i="3"/>
  <c r="AP88" i="3"/>
  <c r="J88" i="3"/>
  <c r="AP87" i="3"/>
  <c r="J87" i="3"/>
  <c r="AP86" i="3"/>
  <c r="J86" i="3"/>
  <c r="J84" i="3"/>
  <c r="AP83" i="3"/>
  <c r="J83" i="3"/>
  <c r="AP82" i="3"/>
  <c r="J82" i="3"/>
  <c r="AP81" i="3"/>
  <c r="J81" i="3"/>
  <c r="AP80" i="3"/>
  <c r="J80" i="3"/>
  <c r="AP79" i="3"/>
  <c r="J79" i="3"/>
  <c r="AP77" i="3"/>
  <c r="J77" i="3"/>
  <c r="AP76" i="3"/>
  <c r="J76" i="3"/>
  <c r="AP75" i="3"/>
  <c r="J75" i="3"/>
  <c r="AP74" i="3"/>
  <c r="J74" i="3"/>
  <c r="AP73" i="3"/>
  <c r="J73" i="3"/>
  <c r="AP72" i="3"/>
  <c r="J72" i="3"/>
  <c r="AP71" i="3"/>
  <c r="J71" i="3"/>
  <c r="AP70" i="3"/>
  <c r="J70" i="3"/>
  <c r="AP69" i="3"/>
  <c r="J69" i="3"/>
  <c r="AP68" i="3"/>
  <c r="J68" i="3"/>
  <c r="AP67" i="3"/>
  <c r="J67" i="3"/>
  <c r="AP66" i="3"/>
  <c r="J66" i="3"/>
  <c r="AP65" i="3"/>
  <c r="J65" i="3"/>
  <c r="AP63" i="3"/>
  <c r="J63" i="3"/>
  <c r="AP61" i="3"/>
  <c r="J61" i="3"/>
  <c r="AP60" i="3"/>
  <c r="J60" i="3"/>
  <c r="AP59" i="3"/>
  <c r="J59" i="3"/>
  <c r="AP58" i="3"/>
  <c r="J58" i="3"/>
  <c r="AP57" i="3"/>
  <c r="J57" i="3"/>
  <c r="AP56" i="3"/>
  <c r="J56" i="3"/>
  <c r="AP55" i="3"/>
  <c r="J55" i="3"/>
  <c r="AP54" i="3"/>
  <c r="J54" i="3"/>
  <c r="AP52" i="3"/>
  <c r="J52" i="3"/>
  <c r="AP51" i="3"/>
  <c r="J51" i="3"/>
  <c r="AP50" i="3"/>
  <c r="J50" i="3"/>
  <c r="AP48" i="3"/>
  <c r="J48" i="3"/>
  <c r="AP46" i="3"/>
  <c r="J46" i="3"/>
  <c r="AP45" i="3"/>
  <c r="J45" i="3"/>
  <c r="AP44" i="3"/>
  <c r="J44" i="3"/>
  <c r="AP43" i="3"/>
  <c r="J43" i="3"/>
  <c r="AP42" i="3"/>
  <c r="J42" i="3"/>
  <c r="AP41" i="3"/>
  <c r="J41" i="3"/>
  <c r="AP39" i="3"/>
  <c r="J39" i="3"/>
  <c r="AP38" i="3"/>
  <c r="J38" i="3"/>
  <c r="AP37" i="3"/>
  <c r="J37" i="3"/>
  <c r="AP36" i="3"/>
  <c r="J36" i="3"/>
  <c r="AP35" i="3"/>
  <c r="J35" i="3"/>
  <c r="AP34" i="3"/>
  <c r="J34" i="3"/>
  <c r="AP33" i="3"/>
  <c r="J33" i="3"/>
  <c r="AP32" i="3"/>
  <c r="J32" i="3"/>
  <c r="AP30" i="3"/>
  <c r="J30" i="3"/>
  <c r="AP29" i="3"/>
  <c r="J29" i="3"/>
  <c r="AP28" i="3"/>
  <c r="J28" i="3"/>
  <c r="AP27" i="3"/>
  <c r="J27" i="3"/>
  <c r="AP26" i="3"/>
  <c r="J26" i="3"/>
  <c r="AP25" i="3"/>
  <c r="J25" i="3"/>
  <c r="AP24" i="3"/>
  <c r="J24" i="3"/>
  <c r="AP23" i="3"/>
  <c r="J23" i="3"/>
  <c r="AP22" i="3"/>
  <c r="J22" i="3"/>
  <c r="AP20" i="3"/>
  <c r="J20" i="3"/>
  <c r="AP19" i="3"/>
  <c r="J19" i="3"/>
  <c r="AP18" i="3"/>
  <c r="J18" i="3"/>
  <c r="AP16" i="3"/>
  <c r="J16" i="3"/>
  <c r="AP15" i="3"/>
  <c r="J15" i="3"/>
  <c r="AP14" i="3"/>
  <c r="J14" i="3"/>
  <c r="AP13" i="3"/>
  <c r="I13" i="3"/>
  <c r="J13" i="3" s="1"/>
  <c r="AP12" i="3"/>
  <c r="J12" i="3"/>
  <c r="AP11" i="3"/>
  <c r="J11" i="3"/>
  <c r="AP10" i="3"/>
  <c r="J10" i="3"/>
  <c r="AP9" i="3"/>
  <c r="J9" i="3"/>
  <c r="A9" i="3"/>
  <c r="A10" i="3" s="1"/>
  <c r="A11" i="3" s="1"/>
  <c r="A12" i="3" s="1"/>
  <c r="A13" i="3" s="1"/>
  <c r="A14" i="3" s="1"/>
  <c r="A15" i="3" s="1"/>
  <c r="A16" i="3" s="1"/>
  <c r="A18" i="3" s="1"/>
  <c r="A19" i="3" s="1"/>
  <c r="A20" i="3" s="1"/>
  <c r="A22" i="3" s="1"/>
  <c r="A23" i="3" s="1"/>
  <c r="A24" i="3" s="1"/>
  <c r="A25" i="3" s="1"/>
  <c r="A26" i="3" s="1"/>
  <c r="A27" i="3" s="1"/>
  <c r="A28" i="3" s="1"/>
  <c r="A29" i="3" s="1"/>
  <c r="A30" i="3" s="1"/>
  <c r="A32" i="3" s="1"/>
  <c r="A33" i="3" s="1"/>
  <c r="A34" i="3" s="1"/>
  <c r="A35" i="3" s="1"/>
  <c r="A36" i="3" s="1"/>
  <c r="A37" i="3" s="1"/>
  <c r="A38" i="3" s="1"/>
  <c r="A39" i="3" s="1"/>
  <c r="A41" i="3" s="1"/>
  <c r="A42" i="3" s="1"/>
  <c r="A43" i="3" s="1"/>
  <c r="A44" i="3" s="1"/>
  <c r="A45" i="3" s="1"/>
  <c r="A46" i="3" s="1"/>
  <c r="A48" i="3" s="1"/>
  <c r="A50" i="3" s="1"/>
  <c r="A51" i="3" s="1"/>
  <c r="A52" i="3" s="1"/>
  <c r="A54" i="3" s="1"/>
  <c r="A55" i="3" s="1"/>
  <c r="A56" i="3" s="1"/>
  <c r="A57" i="3" s="1"/>
  <c r="A58" i="3" s="1"/>
  <c r="A59" i="3" s="1"/>
  <c r="A60" i="3" s="1"/>
  <c r="A61" i="3" s="1"/>
  <c r="A63" i="3" s="1"/>
  <c r="A65" i="3" s="1"/>
  <c r="A66" i="3" s="1"/>
  <c r="A67" i="3" s="1"/>
  <c r="A68" i="3" s="1"/>
  <c r="A69" i="3" s="1"/>
  <c r="A70" i="3" s="1"/>
  <c r="A72" i="3" s="1"/>
  <c r="A71" i="3" s="1"/>
  <c r="A73" i="3" s="1"/>
  <c r="A74" i="3" s="1"/>
  <c r="A75" i="3" s="1"/>
  <c r="A76" i="3" s="1"/>
  <c r="A77" i="3" s="1"/>
  <c r="A79" i="3" s="1"/>
  <c r="A80" i="3" s="1"/>
  <c r="A81" i="3" s="1"/>
  <c r="A82" i="3" s="1"/>
  <c r="A83" i="3" s="1"/>
  <c r="A84" i="3" s="1"/>
  <c r="A86" i="3" s="1"/>
  <c r="A87" i="3" s="1"/>
  <c r="A88" i="3" s="1"/>
  <c r="A89" i="3" s="1"/>
  <c r="A90" i="3" s="1"/>
  <c r="A92" i="3" s="1"/>
  <c r="AP7" i="3"/>
  <c r="J7" i="3"/>
  <c r="AP6" i="3"/>
  <c r="J6" i="3"/>
  <c r="AH3" i="3"/>
  <c r="I1" i="3"/>
  <c r="AQ53" i="4" l="1"/>
  <c r="AR53" i="4" s="1"/>
  <c r="F57" i="5" s="1"/>
  <c r="J57" i="5" s="1"/>
  <c r="AL57" i="5" s="1"/>
  <c r="AM57" i="5" s="1"/>
  <c r="AQ54" i="4"/>
  <c r="AR54" i="4" s="1"/>
  <c r="F45" i="5" s="1"/>
  <c r="J45" i="5" s="1"/>
  <c r="AL45" i="5" s="1"/>
  <c r="AM45" i="5" s="1"/>
  <c r="AN45" i="5" s="1"/>
  <c r="F45" i="6" s="1"/>
  <c r="J45" i="6" s="1"/>
  <c r="AR45" i="6" s="1"/>
  <c r="AR55" i="4"/>
  <c r="AQ9" i="3"/>
  <c r="AR9" i="3" s="1"/>
  <c r="AS9" i="3" s="1"/>
  <c r="AQ10" i="3"/>
  <c r="AQ11" i="3"/>
  <c r="AR11" i="3" s="1"/>
  <c r="AS11" i="3" s="1"/>
  <c r="AQ12" i="3"/>
  <c r="AR12" i="3" s="1"/>
  <c r="AS12" i="3" s="1"/>
  <c r="AQ13" i="3"/>
  <c r="AR13" i="3" s="1"/>
  <c r="AS13" i="3" s="1"/>
  <c r="AQ14" i="3"/>
  <c r="AR14" i="3" s="1"/>
  <c r="AS14" i="3" s="1"/>
  <c r="AQ15" i="3"/>
  <c r="AR15" i="3" s="1"/>
  <c r="AS15" i="3" s="1"/>
  <c r="AQ16" i="3"/>
  <c r="AR16" i="3" s="1"/>
  <c r="AS16" i="3" s="1"/>
  <c r="AQ18" i="3"/>
  <c r="AR18" i="3" s="1"/>
  <c r="AS18" i="3" s="1"/>
  <c r="AQ19" i="3"/>
  <c r="AR19" i="3" s="1"/>
  <c r="AS19" i="3" s="1"/>
  <c r="AQ20" i="3"/>
  <c r="AR20" i="3" s="1"/>
  <c r="AS20" i="3" s="1"/>
  <c r="AQ22" i="3"/>
  <c r="AR22" i="3" s="1"/>
  <c r="AS22" i="3" s="1"/>
  <c r="AQ23" i="3"/>
  <c r="AR23" i="3" s="1"/>
  <c r="AS23" i="3" s="1"/>
  <c r="AQ24" i="3"/>
  <c r="AR24" i="3" s="1"/>
  <c r="AS24" i="3" s="1"/>
  <c r="AQ25" i="3"/>
  <c r="AR25" i="3" s="1"/>
  <c r="AS25" i="3" s="1"/>
  <c r="AQ26" i="3"/>
  <c r="AR26" i="3" s="1"/>
  <c r="AS26" i="3" s="1"/>
  <c r="AQ27" i="3"/>
  <c r="AR27" i="3" s="1"/>
  <c r="AS27" i="3" s="1"/>
  <c r="AQ28" i="3"/>
  <c r="AR28" i="3" s="1"/>
  <c r="AS28" i="3" s="1"/>
  <c r="AQ29" i="3"/>
  <c r="AR29" i="3" s="1"/>
  <c r="AS29" i="3" s="1"/>
  <c r="AQ30" i="3"/>
  <c r="AR30" i="3" s="1"/>
  <c r="AS30" i="3" s="1"/>
  <c r="AQ32" i="3"/>
  <c r="AR32" i="3" s="1"/>
  <c r="AS32" i="3" s="1"/>
  <c r="AQ33" i="3"/>
  <c r="AR33" i="3" s="1"/>
  <c r="AS33" i="3" s="1"/>
  <c r="AQ34" i="3"/>
  <c r="AR34" i="3" s="1"/>
  <c r="AS34" i="3" s="1"/>
  <c r="AQ35" i="3"/>
  <c r="AR35" i="3" s="1"/>
  <c r="AS35" i="3" s="1"/>
  <c r="AQ36" i="3"/>
  <c r="AR36" i="3" s="1"/>
  <c r="AS36" i="3" s="1"/>
  <c r="AQ37" i="3"/>
  <c r="AS37" i="3" s="1"/>
  <c r="AQ38" i="3"/>
  <c r="AR38" i="3" s="1"/>
  <c r="AS38" i="3" s="1"/>
  <c r="AQ39" i="3"/>
  <c r="AR39" i="3" s="1"/>
  <c r="AS39" i="3" s="1"/>
  <c r="AQ41" i="3"/>
  <c r="AR41" i="3" s="1"/>
  <c r="AS41" i="3" s="1"/>
  <c r="AQ42" i="3"/>
  <c r="AR42" i="3" s="1"/>
  <c r="AS42" i="3" s="1"/>
  <c r="AQ43" i="3"/>
  <c r="AR43" i="3" s="1"/>
  <c r="AS43" i="3" s="1"/>
  <c r="AQ44" i="3"/>
  <c r="AR44" i="3" s="1"/>
  <c r="AS44" i="3" s="1"/>
  <c r="AQ45" i="3"/>
  <c r="AR45" i="3" s="1"/>
  <c r="AS45" i="3" s="1"/>
  <c r="AQ46" i="3"/>
  <c r="AR46" i="3" s="1"/>
  <c r="AS46" i="3" s="1"/>
  <c r="AQ48" i="3"/>
  <c r="AR48" i="3" s="1"/>
  <c r="AS48" i="3" s="1"/>
  <c r="AQ50" i="3"/>
  <c r="AR50" i="3" s="1"/>
  <c r="AS50" i="3" s="1"/>
  <c r="AQ51" i="3"/>
  <c r="AR51" i="3" s="1"/>
  <c r="AS51" i="3" s="1"/>
  <c r="AQ52" i="3"/>
  <c r="AR52" i="3" s="1"/>
  <c r="AS52" i="3" s="1"/>
  <c r="AQ54" i="3"/>
  <c r="AR54" i="3" s="1"/>
  <c r="AS54" i="3" s="1"/>
  <c r="AQ55" i="3"/>
  <c r="AR55" i="3" s="1"/>
  <c r="AS55" i="3" s="1"/>
  <c r="AQ56" i="3"/>
  <c r="AR56" i="3" s="1"/>
  <c r="AS56" i="3" s="1"/>
  <c r="AQ57" i="3"/>
  <c r="AR57" i="3" s="1"/>
  <c r="AS57" i="3" s="1"/>
  <c r="AQ58" i="3"/>
  <c r="AR58" i="3" s="1"/>
  <c r="AS58" i="3" s="1"/>
  <c r="AQ59" i="3"/>
  <c r="AR59" i="3" s="1"/>
  <c r="AS59" i="3" s="1"/>
  <c r="AQ60" i="3"/>
  <c r="AR60" i="3" s="1"/>
  <c r="AS60" i="3" s="1"/>
  <c r="AQ61" i="3"/>
  <c r="AR61" i="3" s="1"/>
  <c r="AS61" i="3" s="1"/>
  <c r="AQ63" i="3"/>
  <c r="AR63" i="3" s="1"/>
  <c r="AS63" i="3" s="1"/>
  <c r="AQ65" i="3"/>
  <c r="AR65" i="3" s="1"/>
  <c r="AS65" i="3" s="1"/>
  <c r="AQ66" i="3"/>
  <c r="AR66" i="3" s="1"/>
  <c r="AS66" i="3" s="1"/>
  <c r="AQ67" i="3"/>
  <c r="AR67" i="3" s="1"/>
  <c r="AS67" i="3" s="1"/>
  <c r="AQ68" i="3"/>
  <c r="AR68" i="3" s="1"/>
  <c r="AS68" i="3" s="1"/>
  <c r="AQ69" i="3"/>
  <c r="AR69" i="3" s="1"/>
  <c r="AS69" i="3" s="1"/>
  <c r="AQ70" i="3"/>
  <c r="AR70" i="3" s="1"/>
  <c r="AS70" i="3" s="1"/>
  <c r="AQ71" i="3"/>
  <c r="AR71" i="3" s="1"/>
  <c r="AS71" i="3" s="1"/>
  <c r="AQ72" i="3"/>
  <c r="AR72" i="3" s="1"/>
  <c r="AS72" i="3" s="1"/>
  <c r="AQ73" i="3"/>
  <c r="AR73" i="3" s="1"/>
  <c r="AS73" i="3" s="1"/>
  <c r="AQ74" i="3"/>
  <c r="AR74" i="3" s="1"/>
  <c r="AS74" i="3" s="1"/>
  <c r="AQ75" i="3"/>
  <c r="AR75" i="3" s="1"/>
  <c r="AS75" i="3" s="1"/>
  <c r="AQ76" i="3"/>
  <c r="AR76" i="3" s="1"/>
  <c r="AS76" i="3" s="1"/>
  <c r="AQ77" i="3"/>
  <c r="AR77" i="3" s="1"/>
  <c r="AS77" i="3" s="1"/>
  <c r="AQ79" i="3"/>
  <c r="AS79" i="3" s="1"/>
  <c r="AQ80" i="3"/>
  <c r="AS80" i="3" s="1"/>
  <c r="AQ81" i="3"/>
  <c r="AR81" i="3" s="1"/>
  <c r="AS81" i="3" s="1"/>
  <c r="AQ82" i="3"/>
  <c r="AR82" i="3" s="1"/>
  <c r="AS82" i="3" s="1"/>
  <c r="AQ83" i="3"/>
  <c r="AR83" i="3" s="1"/>
  <c r="AS83" i="3" s="1"/>
  <c r="AQ92" i="3"/>
  <c r="AR92" i="3" s="1"/>
  <c r="AS92" i="3" s="1"/>
  <c r="AQ6" i="3"/>
  <c r="AR6" i="3" s="1"/>
  <c r="AS6" i="3" s="1"/>
  <c r="AQ7" i="3"/>
  <c r="AR7" i="3" s="1"/>
  <c r="AQ86" i="3"/>
  <c r="AR86" i="3" s="1"/>
  <c r="AS86" i="3" s="1"/>
  <c r="AQ87" i="3"/>
  <c r="AR87" i="3" s="1"/>
  <c r="AS87" i="3" s="1"/>
  <c r="AQ88" i="3"/>
  <c r="AR88" i="3" s="1"/>
  <c r="AS88" i="3" s="1"/>
  <c r="AQ89" i="3"/>
  <c r="AR89" i="3" s="1"/>
  <c r="AQ90" i="3"/>
  <c r="AR90" i="3" s="1"/>
  <c r="AS90" i="3" s="1"/>
  <c r="AR10" i="3"/>
  <c r="AS10" i="3" s="1"/>
  <c r="AO52" i="4"/>
  <c r="AO94" i="4"/>
  <c r="AO93" i="4"/>
  <c r="AO92" i="4"/>
  <c r="AO91" i="4"/>
  <c r="AO90" i="4"/>
  <c r="J88" i="4"/>
  <c r="AP88" i="4" s="1"/>
  <c r="AO87" i="4"/>
  <c r="AO86" i="4"/>
  <c r="AO84" i="4"/>
  <c r="AO85" i="4"/>
  <c r="AO82" i="4"/>
  <c r="AO81" i="4"/>
  <c r="AO80" i="4"/>
  <c r="AO79" i="4"/>
  <c r="AO78" i="4"/>
  <c r="AO77" i="4"/>
  <c r="AO76" i="4"/>
  <c r="AO75" i="4"/>
  <c r="AO74" i="4"/>
  <c r="AO73" i="4"/>
  <c r="AO72" i="4"/>
  <c r="AO71" i="4"/>
  <c r="AO69" i="4"/>
  <c r="AO24" i="4"/>
  <c r="AO66" i="4"/>
  <c r="AO65" i="4"/>
  <c r="AO64" i="4"/>
  <c r="AO63" i="4"/>
  <c r="AO62" i="4"/>
  <c r="AO61" i="4"/>
  <c r="AO59" i="4"/>
  <c r="AO58" i="4"/>
  <c r="AO57" i="4"/>
  <c r="AO51" i="4"/>
  <c r="AO49" i="4"/>
  <c r="AO48" i="4"/>
  <c r="AO47" i="4"/>
  <c r="AO46" i="4"/>
  <c r="AO45" i="4"/>
  <c r="AO44" i="4"/>
  <c r="AO42" i="4"/>
  <c r="AO41" i="4"/>
  <c r="AO40" i="4"/>
  <c r="AO39" i="4"/>
  <c r="AO38" i="4"/>
  <c r="AO37" i="4"/>
  <c r="AO36" i="4"/>
  <c r="AO35" i="4"/>
  <c r="AO33" i="4"/>
  <c r="AO32" i="4"/>
  <c r="AO31" i="4"/>
  <c r="AO30" i="4"/>
  <c r="AO29" i="4"/>
  <c r="AO28" i="4"/>
  <c r="AO27" i="4"/>
  <c r="AO26" i="4"/>
  <c r="AO19" i="4"/>
  <c r="AO23" i="4"/>
  <c r="AO22" i="4"/>
  <c r="AO21" i="4"/>
  <c r="AO16" i="4"/>
  <c r="AO15" i="4"/>
  <c r="AO14" i="4"/>
  <c r="AO13" i="4"/>
  <c r="I13" i="4"/>
  <c r="I101" i="4" s="1"/>
  <c r="AO12" i="4"/>
  <c r="AO11" i="4"/>
  <c r="AO10" i="4"/>
  <c r="AO9" i="4"/>
  <c r="A9" i="4"/>
  <c r="A10" i="4" s="1"/>
  <c r="A11" i="4" s="1"/>
  <c r="A12" i="4" s="1"/>
  <c r="A13" i="4" s="1"/>
  <c r="A14" i="4" s="1"/>
  <c r="A15" i="4" s="1"/>
  <c r="A16" i="4" s="1"/>
  <c r="AO7" i="4"/>
  <c r="AE3" i="4"/>
  <c r="P3" i="4"/>
  <c r="I1" i="4"/>
  <c r="AS45" i="6" l="1"/>
  <c r="AT45" i="6" s="1"/>
  <c r="AO101" i="4"/>
  <c r="F52" i="4"/>
  <c r="J52" i="4" s="1"/>
  <c r="AP52" i="4" s="1"/>
  <c r="F51" i="4"/>
  <c r="J51" i="4" s="1"/>
  <c r="AP51" i="4" s="1"/>
  <c r="AQ51" i="4" s="1"/>
  <c r="AR51" i="4" s="1"/>
  <c r="F55" i="5" s="1"/>
  <c r="J55" i="5" s="1"/>
  <c r="AL55" i="5" s="1"/>
  <c r="AM55" i="5" s="1"/>
  <c r="AN55" i="5" s="1"/>
  <c r="F55" i="6" s="1"/>
  <c r="J55" i="6" s="1"/>
  <c r="AR55" i="6" s="1"/>
  <c r="F23" i="4"/>
  <c r="J23" i="4" s="1"/>
  <c r="AP23" i="4" s="1"/>
  <c r="AQ23" i="4" s="1"/>
  <c r="AR23" i="4" s="1"/>
  <c r="F21" i="5" s="1"/>
  <c r="J21" i="5" s="1"/>
  <c r="AL21" i="5" s="1"/>
  <c r="AM21" i="5" s="1"/>
  <c r="AN21" i="5" s="1"/>
  <c r="F21" i="6" s="1"/>
  <c r="J21" i="6" s="1"/>
  <c r="AR21" i="6" s="1"/>
  <c r="AS21" i="6" s="1"/>
  <c r="AT21" i="6" s="1"/>
  <c r="F86" i="4"/>
  <c r="J86" i="4" s="1"/>
  <c r="AP86" i="4" s="1"/>
  <c r="F84" i="4"/>
  <c r="J84" i="4" s="1"/>
  <c r="AP84" i="4" s="1"/>
  <c r="AR84" i="4" s="1"/>
  <c r="F83" i="5" s="1"/>
  <c r="J83" i="5" s="1"/>
  <c r="AL83" i="5" s="1"/>
  <c r="AN83" i="5" s="1"/>
  <c r="F83" i="6" s="1"/>
  <c r="J83" i="6" s="1"/>
  <c r="AR83" i="6" s="1"/>
  <c r="AT83" i="6" s="1"/>
  <c r="F82" i="4"/>
  <c r="J82" i="4" s="1"/>
  <c r="AP82" i="4" s="1"/>
  <c r="AQ82" i="4" s="1"/>
  <c r="AR82" i="4" s="1"/>
  <c r="F81" i="5" s="1"/>
  <c r="J81" i="5" s="1"/>
  <c r="AL81" i="5" s="1"/>
  <c r="AM81" i="5" s="1"/>
  <c r="AN81" i="5" s="1"/>
  <c r="F81" i="6" s="1"/>
  <c r="J81" i="6" s="1"/>
  <c r="AR81" i="6" s="1"/>
  <c r="AS81" i="6" s="1"/>
  <c r="AT81" i="6" s="1"/>
  <c r="F80" i="4"/>
  <c r="J80" i="4" s="1"/>
  <c r="AP80" i="4" s="1"/>
  <c r="AQ80" i="4" s="1"/>
  <c r="AR80" i="4" s="1"/>
  <c r="F23" i="5" s="1"/>
  <c r="J23" i="5" s="1"/>
  <c r="AL23" i="5" s="1"/>
  <c r="AM23" i="5" s="1"/>
  <c r="AN23" i="5" s="1"/>
  <c r="F23" i="6" s="1"/>
  <c r="J23" i="6" s="1"/>
  <c r="AR23" i="6" s="1"/>
  <c r="F78" i="4"/>
  <c r="J78" i="4" s="1"/>
  <c r="AP78" i="4" s="1"/>
  <c r="AQ78" i="4" s="1"/>
  <c r="AR78" i="4" s="1"/>
  <c r="F79" i="5" s="1"/>
  <c r="J79" i="5" s="1"/>
  <c r="AL79" i="5" s="1"/>
  <c r="AM79" i="5" s="1"/>
  <c r="AN79" i="5" s="1"/>
  <c r="F79" i="6" s="1"/>
  <c r="J79" i="6" s="1"/>
  <c r="AR79" i="6" s="1"/>
  <c r="AS79" i="6" s="1"/>
  <c r="AT79" i="6" s="1"/>
  <c r="F76" i="4"/>
  <c r="J76" i="4" s="1"/>
  <c r="AP76" i="4" s="1"/>
  <c r="AQ76" i="4" s="1"/>
  <c r="AR76" i="4" s="1"/>
  <c r="F77" i="5" s="1"/>
  <c r="J77" i="5" s="1"/>
  <c r="AL77" i="5" s="1"/>
  <c r="F74" i="4"/>
  <c r="J74" i="4" s="1"/>
  <c r="AP74" i="4" s="1"/>
  <c r="AQ74" i="4" s="1"/>
  <c r="AR74" i="4" s="1"/>
  <c r="F75" i="5" s="1"/>
  <c r="J75" i="5" s="1"/>
  <c r="AL75" i="5" s="1"/>
  <c r="AM75" i="5" s="1"/>
  <c r="AN75" i="5" s="1"/>
  <c r="F75" i="6" s="1"/>
  <c r="J75" i="6" s="1"/>
  <c r="AR75" i="6" s="1"/>
  <c r="F73" i="4"/>
  <c r="J73" i="4" s="1"/>
  <c r="AP73" i="4" s="1"/>
  <c r="AQ73" i="4" s="1"/>
  <c r="AR73" i="4" s="1"/>
  <c r="F74" i="5" s="1"/>
  <c r="J74" i="5" s="1"/>
  <c r="AL74" i="5" s="1"/>
  <c r="AM74" i="5" s="1"/>
  <c r="AN74" i="5" s="1"/>
  <c r="F74" i="6" s="1"/>
  <c r="J74" i="6" s="1"/>
  <c r="AR74" i="6" s="1"/>
  <c r="AS74" i="6" s="1"/>
  <c r="AT74" i="6" s="1"/>
  <c r="F71" i="4"/>
  <c r="J71" i="4" s="1"/>
  <c r="AP71" i="4" s="1"/>
  <c r="AQ71" i="4" s="1"/>
  <c r="AR71" i="4" s="1"/>
  <c r="F72" i="5" s="1"/>
  <c r="J72" i="5" s="1"/>
  <c r="AL72" i="5" s="1"/>
  <c r="AM72" i="5" s="1"/>
  <c r="AN72" i="5" s="1"/>
  <c r="F72" i="6" s="1"/>
  <c r="J72" i="6" s="1"/>
  <c r="AR72" i="6" s="1"/>
  <c r="AS72" i="6" s="1"/>
  <c r="AT72" i="6" s="1"/>
  <c r="F24" i="4"/>
  <c r="J24" i="4" s="1"/>
  <c r="AP24" i="4" s="1"/>
  <c r="AQ24" i="4" s="1"/>
  <c r="AR24" i="4" s="1"/>
  <c r="F22" i="5" s="1"/>
  <c r="J22" i="5" s="1"/>
  <c r="AL22" i="5" s="1"/>
  <c r="AM22" i="5" s="1"/>
  <c r="AN22" i="5" s="1"/>
  <c r="F22" i="6" s="1"/>
  <c r="J22" i="6" s="1"/>
  <c r="AR22" i="6" s="1"/>
  <c r="AS22" i="6" s="1"/>
  <c r="AT22" i="6" s="1"/>
  <c r="F65" i="4"/>
  <c r="J65" i="4" s="1"/>
  <c r="AP65" i="4" s="1"/>
  <c r="F62" i="4"/>
  <c r="J62" i="4" s="1"/>
  <c r="AP62" i="4" s="1"/>
  <c r="AQ62" i="4" s="1"/>
  <c r="AR62" i="4" s="1"/>
  <c r="F64" i="5" s="1"/>
  <c r="J64" i="5" s="1"/>
  <c r="AL64" i="5" s="1"/>
  <c r="AM64" i="5" s="1"/>
  <c r="AN64" i="5" s="1"/>
  <c r="F64" i="6" s="1"/>
  <c r="J64" i="6" s="1"/>
  <c r="AR64" i="6" s="1"/>
  <c r="AS64" i="6" s="1"/>
  <c r="AT64" i="6" s="1"/>
  <c r="F59" i="4"/>
  <c r="J59" i="4" s="1"/>
  <c r="AP59" i="4" s="1"/>
  <c r="AQ59" i="4" s="1"/>
  <c r="AR59" i="4" s="1"/>
  <c r="F61" i="5" s="1"/>
  <c r="J61" i="5" s="1"/>
  <c r="AL61" i="5" s="1"/>
  <c r="AM61" i="5" s="1"/>
  <c r="AN61" i="5" s="1"/>
  <c r="F61" i="6" s="1"/>
  <c r="J61" i="6" s="1"/>
  <c r="AR61" i="6" s="1"/>
  <c r="AS61" i="6" s="1"/>
  <c r="AT61" i="6" s="1"/>
  <c r="F57" i="4"/>
  <c r="J57" i="4" s="1"/>
  <c r="AP57" i="4" s="1"/>
  <c r="AQ57" i="4" s="1"/>
  <c r="AR57" i="4" s="1"/>
  <c r="F59" i="5" s="1"/>
  <c r="J59" i="5" s="1"/>
  <c r="AL59" i="5" s="1"/>
  <c r="AM59" i="5" s="1"/>
  <c r="AN59" i="5" s="1"/>
  <c r="F59" i="6" s="1"/>
  <c r="J59" i="6" s="1"/>
  <c r="AR59" i="6" s="1"/>
  <c r="AS59" i="6" s="1"/>
  <c r="AT59" i="6" s="1"/>
  <c r="F49" i="4"/>
  <c r="J49" i="4" s="1"/>
  <c r="AP49" i="4" s="1"/>
  <c r="AQ49" i="4" s="1"/>
  <c r="AR49" i="4" s="1"/>
  <c r="F52" i="5" s="1"/>
  <c r="J52" i="5" s="1"/>
  <c r="AL52" i="5" s="1"/>
  <c r="AM52" i="5" s="1"/>
  <c r="AN52" i="5" s="1"/>
  <c r="F52" i="6" s="1"/>
  <c r="J52" i="6" s="1"/>
  <c r="AR52" i="6" s="1"/>
  <c r="AS52" i="6" s="1"/>
  <c r="AT52" i="6" s="1"/>
  <c r="F47" i="4"/>
  <c r="J47" i="4" s="1"/>
  <c r="AP47" i="4" s="1"/>
  <c r="AQ47" i="4" s="1"/>
  <c r="AR47" i="4" s="1"/>
  <c r="F50" i="5" s="1"/>
  <c r="J50" i="5" s="1"/>
  <c r="AL50" i="5" s="1"/>
  <c r="F45" i="4"/>
  <c r="J45" i="4" s="1"/>
  <c r="AP45" i="4" s="1"/>
  <c r="F42" i="4"/>
  <c r="J42" i="4" s="1"/>
  <c r="AP42" i="4" s="1"/>
  <c r="AQ42" i="4" s="1"/>
  <c r="AR42" i="4" s="1"/>
  <c r="F44" i="5" s="1"/>
  <c r="J44" i="5" s="1"/>
  <c r="AL44" i="5" s="1"/>
  <c r="F40" i="4"/>
  <c r="J40" i="4" s="1"/>
  <c r="AP40" i="4" s="1"/>
  <c r="AR40" i="4" s="1"/>
  <c r="F42" i="5" s="1"/>
  <c r="J42" i="5" s="1"/>
  <c r="AL42" i="5" s="1"/>
  <c r="AN42" i="5" s="1"/>
  <c r="F42" i="6" s="1"/>
  <c r="J42" i="6" s="1"/>
  <c r="AR42" i="6" s="1"/>
  <c r="AT42" i="6" s="1"/>
  <c r="F38" i="4"/>
  <c r="J38" i="4" s="1"/>
  <c r="AP38" i="4" s="1"/>
  <c r="AQ38" i="4" s="1"/>
  <c r="AR38" i="4" s="1"/>
  <c r="F40" i="5" s="1"/>
  <c r="J40" i="5" s="1"/>
  <c r="AL40" i="5" s="1"/>
  <c r="AM40" i="5" s="1"/>
  <c r="AN40" i="5" s="1"/>
  <c r="F40" i="6" s="1"/>
  <c r="J40" i="6" s="1"/>
  <c r="AR40" i="6" s="1"/>
  <c r="AS40" i="6" s="1"/>
  <c r="AT40" i="6" s="1"/>
  <c r="F36" i="4"/>
  <c r="J36" i="4" s="1"/>
  <c r="AP36" i="4" s="1"/>
  <c r="AQ36" i="4" s="1"/>
  <c r="AR36" i="4" s="1"/>
  <c r="F38" i="5" s="1"/>
  <c r="J38" i="5" s="1"/>
  <c r="AL38" i="5" s="1"/>
  <c r="AM38" i="5" s="1"/>
  <c r="AN38" i="5" s="1"/>
  <c r="F38" i="6" s="1"/>
  <c r="J38" i="6" s="1"/>
  <c r="AR38" i="6" s="1"/>
  <c r="AS38" i="6" s="1"/>
  <c r="AT38" i="6" s="1"/>
  <c r="F33" i="4"/>
  <c r="J33" i="4" s="1"/>
  <c r="AP33" i="4" s="1"/>
  <c r="AQ33" i="4" s="1"/>
  <c r="AR33" i="4" s="1"/>
  <c r="F35" i="5" s="1"/>
  <c r="J35" i="5" s="1"/>
  <c r="AL35" i="5" s="1"/>
  <c r="AM35" i="5" s="1"/>
  <c r="AN35" i="5" s="1"/>
  <c r="F35" i="6" s="1"/>
  <c r="J35" i="6" s="1"/>
  <c r="AR35" i="6" s="1"/>
  <c r="AS35" i="6" s="1"/>
  <c r="AT35" i="6" s="1"/>
  <c r="F31" i="4"/>
  <c r="J31" i="4" s="1"/>
  <c r="AP31" i="4" s="1"/>
  <c r="AQ31" i="4" s="1"/>
  <c r="AR31" i="4" s="1"/>
  <c r="F33" i="5" s="1"/>
  <c r="J33" i="5" s="1"/>
  <c r="AL33" i="5" s="1"/>
  <c r="F29" i="4"/>
  <c r="J29" i="4" s="1"/>
  <c r="AP29" i="4" s="1"/>
  <c r="AQ29" i="4" s="1"/>
  <c r="AR29" i="4" s="1"/>
  <c r="F31" i="5" s="1"/>
  <c r="J31" i="5" s="1"/>
  <c r="AL31" i="5" s="1"/>
  <c r="AM31" i="5" s="1"/>
  <c r="AN31" i="5" s="1"/>
  <c r="F31" i="6" s="1"/>
  <c r="J31" i="6" s="1"/>
  <c r="AR31" i="6" s="1"/>
  <c r="F27" i="4"/>
  <c r="J27" i="4" s="1"/>
  <c r="AP27" i="4" s="1"/>
  <c r="AQ27" i="4" s="1"/>
  <c r="AR27" i="4" s="1"/>
  <c r="F29" i="5" s="1"/>
  <c r="J29" i="5" s="1"/>
  <c r="AL29" i="5" s="1"/>
  <c r="AM29" i="5" s="1"/>
  <c r="AN29" i="5" s="1"/>
  <c r="F29" i="6" s="1"/>
  <c r="J29" i="6" s="1"/>
  <c r="AR29" i="6" s="1"/>
  <c r="AS29" i="6" s="1"/>
  <c r="AT29" i="6" s="1"/>
  <c r="F19" i="4"/>
  <c r="J19" i="4" s="1"/>
  <c r="AP19" i="4" s="1"/>
  <c r="AQ19" i="4" s="1"/>
  <c r="AR19" i="4" s="1"/>
  <c r="F26" i="5" s="1"/>
  <c r="J26" i="5" s="1"/>
  <c r="AL26" i="5" s="1"/>
  <c r="AM26" i="5" s="1"/>
  <c r="AN26" i="5" s="1"/>
  <c r="F26" i="6" s="1"/>
  <c r="J26" i="6" s="1"/>
  <c r="AR26" i="6" s="1"/>
  <c r="AS26" i="6" s="1"/>
  <c r="AT26" i="6" s="1"/>
  <c r="F22" i="4"/>
  <c r="J22" i="4" s="1"/>
  <c r="AP22" i="4" s="1"/>
  <c r="AQ22" i="4" s="1"/>
  <c r="AR22" i="4" s="1"/>
  <c r="F20" i="5" s="1"/>
  <c r="J20" i="5" s="1"/>
  <c r="AL20" i="5" s="1"/>
  <c r="F16" i="4"/>
  <c r="J16" i="4" s="1"/>
  <c r="AP16" i="4" s="1"/>
  <c r="AQ16" i="4" s="1"/>
  <c r="AR16" i="4" s="1"/>
  <c r="F16" i="5" s="1"/>
  <c r="J16" i="5" s="1"/>
  <c r="AL16" i="5" s="1"/>
  <c r="AM16" i="5" s="1"/>
  <c r="AN16" i="5" s="1"/>
  <c r="F16" i="6" s="1"/>
  <c r="J16" i="6" s="1"/>
  <c r="AR16" i="6" s="1"/>
  <c r="AS16" i="6" s="1"/>
  <c r="AT16" i="6" s="1"/>
  <c r="F81" i="4"/>
  <c r="J81" i="4" s="1"/>
  <c r="AP81" i="4" s="1"/>
  <c r="AQ81" i="4" s="1"/>
  <c r="AR81" i="4" s="1"/>
  <c r="F24" i="5" s="1"/>
  <c r="J24" i="5" s="1"/>
  <c r="AL24" i="5" s="1"/>
  <c r="AM24" i="5" s="1"/>
  <c r="AN24" i="5" s="1"/>
  <c r="F24" i="6" s="1"/>
  <c r="J24" i="6" s="1"/>
  <c r="AR24" i="6" s="1"/>
  <c r="AS24" i="6" s="1"/>
  <c r="AT24" i="6" s="1"/>
  <c r="F64" i="4"/>
  <c r="J64" i="4" s="1"/>
  <c r="AP64" i="4" s="1"/>
  <c r="AQ64" i="4" s="1"/>
  <c r="AR64" i="4" s="1"/>
  <c r="F66" i="5" s="1"/>
  <c r="J66" i="5" s="1"/>
  <c r="AL66" i="5" s="1"/>
  <c r="F41" i="4"/>
  <c r="J41" i="4" s="1"/>
  <c r="AP41" i="4" s="1"/>
  <c r="AQ41" i="4" s="1"/>
  <c r="AR41" i="4" s="1"/>
  <c r="F43" i="5" s="1"/>
  <c r="J43" i="5" s="1"/>
  <c r="AL43" i="5" s="1"/>
  <c r="AM43" i="5" s="1"/>
  <c r="AN43" i="5" s="1"/>
  <c r="F43" i="6" s="1"/>
  <c r="J43" i="6" s="1"/>
  <c r="AR43" i="6" s="1"/>
  <c r="AS43" i="6" s="1"/>
  <c r="AT43" i="6" s="1"/>
  <c r="F32" i="4"/>
  <c r="J32" i="4" s="1"/>
  <c r="AP32" i="4" s="1"/>
  <c r="AQ32" i="4" s="1"/>
  <c r="AR32" i="4" s="1"/>
  <c r="F34" i="5" s="1"/>
  <c r="J34" i="5" s="1"/>
  <c r="AL34" i="5" s="1"/>
  <c r="F14" i="4"/>
  <c r="J14" i="4" s="1"/>
  <c r="AP14" i="4" s="1"/>
  <c r="AQ14" i="4" s="1"/>
  <c r="AR14" i="4" s="1"/>
  <c r="F14" i="5" s="1"/>
  <c r="J14" i="5" s="1"/>
  <c r="AL14" i="5" s="1"/>
  <c r="AM14" i="5" s="1"/>
  <c r="AN14" i="5" s="1"/>
  <c r="F14" i="6" s="1"/>
  <c r="J14" i="6" s="1"/>
  <c r="AR14" i="6" s="1"/>
  <c r="AS14" i="6" s="1"/>
  <c r="AT14" i="6" s="1"/>
  <c r="F12" i="4"/>
  <c r="J12" i="4" s="1"/>
  <c r="AP12" i="4" s="1"/>
  <c r="AQ12" i="4" s="1"/>
  <c r="AR12" i="4" s="1"/>
  <c r="F12" i="5" s="1"/>
  <c r="J12" i="5" s="1"/>
  <c r="AL12" i="5" s="1"/>
  <c r="AM12" i="5" s="1"/>
  <c r="AN12" i="5" s="1"/>
  <c r="F12" i="6" s="1"/>
  <c r="J12" i="6" s="1"/>
  <c r="AR12" i="6" s="1"/>
  <c r="AS12" i="6" s="1"/>
  <c r="AT12" i="6" s="1"/>
  <c r="F10" i="4"/>
  <c r="J10" i="4" s="1"/>
  <c r="AP10" i="4" s="1"/>
  <c r="AQ10" i="4" s="1"/>
  <c r="AR10" i="4" s="1"/>
  <c r="F10" i="5" s="1"/>
  <c r="J10" i="5" s="1"/>
  <c r="AL10" i="5" s="1"/>
  <c r="AM10" i="5" s="1"/>
  <c r="AN10" i="5" s="1"/>
  <c r="F10" i="6" s="1"/>
  <c r="J10" i="6" s="1"/>
  <c r="AR10" i="6" s="1"/>
  <c r="AS10" i="6" s="1"/>
  <c r="AT10" i="6" s="1"/>
  <c r="F91" i="4"/>
  <c r="J91" i="4" s="1"/>
  <c r="AP91" i="4" s="1"/>
  <c r="F87" i="4"/>
  <c r="J87" i="4" s="1"/>
  <c r="AP87" i="4" s="1"/>
  <c r="F77" i="4"/>
  <c r="J77" i="4" s="1"/>
  <c r="AP77" i="4" s="1"/>
  <c r="AQ77" i="4" s="1"/>
  <c r="AR77" i="4" s="1"/>
  <c r="F78" i="5" s="1"/>
  <c r="J78" i="5" s="1"/>
  <c r="AL78" i="5" s="1"/>
  <c r="AM78" i="5" s="1"/>
  <c r="AN78" i="5" s="1"/>
  <c r="F78" i="6" s="1"/>
  <c r="J78" i="6" s="1"/>
  <c r="AR78" i="6" s="1"/>
  <c r="AS78" i="6" s="1"/>
  <c r="AT78" i="6" s="1"/>
  <c r="F69" i="4"/>
  <c r="J69" i="4" s="1"/>
  <c r="AP69" i="4" s="1"/>
  <c r="AQ69" i="4" s="1"/>
  <c r="AR69" i="4" s="1"/>
  <c r="F70" i="5" s="1"/>
  <c r="J70" i="5" s="1"/>
  <c r="AL70" i="5" s="1"/>
  <c r="AM70" i="5" s="1"/>
  <c r="AN70" i="5" s="1"/>
  <c r="F70" i="6" s="1"/>
  <c r="J70" i="6" s="1"/>
  <c r="AR70" i="6" s="1"/>
  <c r="AS70" i="6" s="1"/>
  <c r="AT70" i="6" s="1"/>
  <c r="F61" i="4"/>
  <c r="J61" i="4" s="1"/>
  <c r="AP61" i="4" s="1"/>
  <c r="AQ61" i="4" s="1"/>
  <c r="AR61" i="4" s="1"/>
  <c r="F63" i="5" s="1"/>
  <c r="J63" i="5" s="1"/>
  <c r="AL63" i="5" s="1"/>
  <c r="AM63" i="5" s="1"/>
  <c r="AN63" i="5" s="1"/>
  <c r="F63" i="6" s="1"/>
  <c r="J63" i="6" s="1"/>
  <c r="AR63" i="6" s="1"/>
  <c r="AS63" i="6" s="1"/>
  <c r="AT63" i="6" s="1"/>
  <c r="F46" i="4"/>
  <c r="J46" i="4" s="1"/>
  <c r="AP46" i="4" s="1"/>
  <c r="AQ46" i="4" s="1"/>
  <c r="AR46" i="4" s="1"/>
  <c r="F49" i="5" s="1"/>
  <c r="J49" i="5" s="1"/>
  <c r="AL49" i="5" s="1"/>
  <c r="AM49" i="5" s="1"/>
  <c r="AN49" i="5" s="1"/>
  <c r="F49" i="6" s="1"/>
  <c r="J49" i="6" s="1"/>
  <c r="AR49" i="6" s="1"/>
  <c r="AS49" i="6" s="1"/>
  <c r="AT49" i="6" s="1"/>
  <c r="F37" i="4"/>
  <c r="J37" i="4" s="1"/>
  <c r="AP37" i="4" s="1"/>
  <c r="AQ37" i="4" s="1"/>
  <c r="AR37" i="4" s="1"/>
  <c r="F39" i="5" s="1"/>
  <c r="J39" i="5" s="1"/>
  <c r="AL39" i="5" s="1"/>
  <c r="AM39" i="5" s="1"/>
  <c r="AN39" i="5" s="1"/>
  <c r="F39" i="6" s="1"/>
  <c r="J39" i="6" s="1"/>
  <c r="AR39" i="6" s="1"/>
  <c r="AS39" i="6" s="1"/>
  <c r="AT39" i="6" s="1"/>
  <c r="F28" i="4"/>
  <c r="J28" i="4" s="1"/>
  <c r="AP28" i="4" s="1"/>
  <c r="AQ28" i="4" s="1"/>
  <c r="AR28" i="4" s="1"/>
  <c r="F30" i="5" s="1"/>
  <c r="J30" i="5" s="1"/>
  <c r="AL30" i="5" s="1"/>
  <c r="AM30" i="5" s="1"/>
  <c r="AN30" i="5" s="1"/>
  <c r="F30" i="6" s="1"/>
  <c r="J30" i="6" s="1"/>
  <c r="AR30" i="6" s="1"/>
  <c r="F15" i="4"/>
  <c r="J15" i="4" s="1"/>
  <c r="AP15" i="4" s="1"/>
  <c r="AQ15" i="4" s="1"/>
  <c r="AR15" i="4" s="1"/>
  <c r="F15" i="5" s="1"/>
  <c r="J15" i="5" s="1"/>
  <c r="AL15" i="5" s="1"/>
  <c r="AM15" i="5" s="1"/>
  <c r="AN15" i="5" s="1"/>
  <c r="F15" i="6" s="1"/>
  <c r="J15" i="6" s="1"/>
  <c r="AR15" i="6" s="1"/>
  <c r="AS15" i="6" s="1"/>
  <c r="AT15" i="6" s="1"/>
  <c r="F13" i="4"/>
  <c r="J13" i="4" s="1"/>
  <c r="AP13" i="4" s="1"/>
  <c r="AQ13" i="4" s="1"/>
  <c r="AR13" i="4" s="1"/>
  <c r="F13" i="5" s="1"/>
  <c r="J13" i="5" s="1"/>
  <c r="AL13" i="5" s="1"/>
  <c r="AM13" i="5" s="1"/>
  <c r="AN13" i="5" s="1"/>
  <c r="F13" i="6" s="1"/>
  <c r="J13" i="6" s="1"/>
  <c r="AR13" i="6" s="1"/>
  <c r="AS13" i="6" s="1"/>
  <c r="AT13" i="6" s="1"/>
  <c r="F11" i="4"/>
  <c r="J11" i="4" s="1"/>
  <c r="AP11" i="4" s="1"/>
  <c r="AQ11" i="4" s="1"/>
  <c r="AR11" i="4" s="1"/>
  <c r="F11" i="5" s="1"/>
  <c r="J11" i="5" s="1"/>
  <c r="AL11" i="5" s="1"/>
  <c r="AM11" i="5" s="1"/>
  <c r="AN11" i="5" s="1"/>
  <c r="F11" i="6" s="1"/>
  <c r="J11" i="6" s="1"/>
  <c r="AR11" i="6" s="1"/>
  <c r="AS11" i="6" s="1"/>
  <c r="AT11" i="6" s="1"/>
  <c r="F9" i="4"/>
  <c r="J9" i="4" s="1"/>
  <c r="AP9" i="4" s="1"/>
  <c r="AQ9" i="4" s="1"/>
  <c r="AR9" i="4" s="1"/>
  <c r="F9" i="5" s="1"/>
  <c r="J9" i="5" s="1"/>
  <c r="AL9" i="5" s="1"/>
  <c r="AM9" i="5" s="1"/>
  <c r="AN9" i="5" s="1"/>
  <c r="F9" i="6" s="1"/>
  <c r="J9" i="6" s="1"/>
  <c r="AR9" i="6" s="1"/>
  <c r="AS9" i="6" s="1"/>
  <c r="AT9" i="6" s="1"/>
  <c r="F94" i="4"/>
  <c r="J94" i="4" s="1"/>
  <c r="F92" i="4"/>
  <c r="J92" i="4" s="1"/>
  <c r="AP92" i="4" s="1"/>
  <c r="F90" i="4"/>
  <c r="J90" i="4" s="1"/>
  <c r="AP90" i="4" s="1"/>
  <c r="F6" i="4"/>
  <c r="F85" i="4"/>
  <c r="J85" i="4" s="1"/>
  <c r="AP85" i="4" s="1"/>
  <c r="AR85" i="4" s="1"/>
  <c r="F84" i="5" s="1"/>
  <c r="J84" i="5" s="1"/>
  <c r="AL84" i="5" s="1"/>
  <c r="AN84" i="5" s="1"/>
  <c r="F84" i="6" s="1"/>
  <c r="J84" i="6" s="1"/>
  <c r="AR84" i="6" s="1"/>
  <c r="AT84" i="6" s="1"/>
  <c r="F79" i="4"/>
  <c r="J79" i="4" s="1"/>
  <c r="AP79" i="4" s="1"/>
  <c r="AQ79" i="4" s="1"/>
  <c r="AR79" i="4" s="1"/>
  <c r="F80" i="5" s="1"/>
  <c r="J80" i="5" s="1"/>
  <c r="AL80" i="5" s="1"/>
  <c r="AM80" i="5" s="1"/>
  <c r="AN80" i="5" s="1"/>
  <c r="F80" i="6" s="1"/>
  <c r="J80" i="6" s="1"/>
  <c r="AR80" i="6" s="1"/>
  <c r="AS80" i="6" s="1"/>
  <c r="AT80" i="6" s="1"/>
  <c r="F75" i="4"/>
  <c r="J75" i="4" s="1"/>
  <c r="AP75" i="4" s="1"/>
  <c r="AQ75" i="4" s="1"/>
  <c r="AR75" i="4" s="1"/>
  <c r="F76" i="5" s="1"/>
  <c r="J76" i="5" s="1"/>
  <c r="AL76" i="5" s="1"/>
  <c r="AM76" i="5" s="1"/>
  <c r="AN76" i="5" s="1"/>
  <c r="F76" i="6" s="1"/>
  <c r="J76" i="6" s="1"/>
  <c r="AR76" i="6" s="1"/>
  <c r="AS76" i="6" s="1"/>
  <c r="AT76" i="6" s="1"/>
  <c r="F72" i="4"/>
  <c r="J72" i="4" s="1"/>
  <c r="AP72" i="4" s="1"/>
  <c r="AQ72" i="4" s="1"/>
  <c r="AR72" i="4" s="1"/>
  <c r="F73" i="5" s="1"/>
  <c r="J73" i="5" s="1"/>
  <c r="AL73" i="5" s="1"/>
  <c r="AM73" i="5" s="1"/>
  <c r="AN73" i="5" s="1"/>
  <c r="F73" i="6" s="1"/>
  <c r="J73" i="6" s="1"/>
  <c r="AR73" i="6" s="1"/>
  <c r="AS73" i="6" s="1"/>
  <c r="AT73" i="6" s="1"/>
  <c r="F66" i="4"/>
  <c r="J66" i="4" s="1"/>
  <c r="AP66" i="4" s="1"/>
  <c r="AQ66" i="4" s="1"/>
  <c r="AR66" i="4" s="1"/>
  <c r="F67" i="5" s="1"/>
  <c r="F63" i="4"/>
  <c r="J63" i="4" s="1"/>
  <c r="AP63" i="4" s="1"/>
  <c r="AQ63" i="4" s="1"/>
  <c r="AR63" i="4" s="1"/>
  <c r="F65" i="5" s="1"/>
  <c r="J65" i="5" s="1"/>
  <c r="AL65" i="5" s="1"/>
  <c r="AM65" i="5" s="1"/>
  <c r="AN65" i="5" s="1"/>
  <c r="F65" i="6" s="1"/>
  <c r="J65" i="6" s="1"/>
  <c r="AR65" i="6" s="1"/>
  <c r="F58" i="4"/>
  <c r="J58" i="4" s="1"/>
  <c r="AP58" i="4" s="1"/>
  <c r="AQ58" i="4" s="1"/>
  <c r="AR58" i="4" s="1"/>
  <c r="F60" i="5" s="1"/>
  <c r="J60" i="5" s="1"/>
  <c r="AL60" i="5" s="1"/>
  <c r="AM60" i="5" s="1"/>
  <c r="AN60" i="5" s="1"/>
  <c r="F60" i="6" s="1"/>
  <c r="J60" i="6" s="1"/>
  <c r="AR60" i="6" s="1"/>
  <c r="F48" i="4"/>
  <c r="J48" i="4" s="1"/>
  <c r="AP48" i="4" s="1"/>
  <c r="AQ48" i="4" s="1"/>
  <c r="AR48" i="4" s="1"/>
  <c r="F51" i="5" s="1"/>
  <c r="J51" i="5" s="1"/>
  <c r="F44" i="4"/>
  <c r="J44" i="4" s="1"/>
  <c r="AP44" i="4" s="1"/>
  <c r="AQ44" i="4" s="1"/>
  <c r="AR44" i="4" s="1"/>
  <c r="F47" i="5" s="1"/>
  <c r="J47" i="5" s="1"/>
  <c r="AL47" i="5" s="1"/>
  <c r="AM47" i="5" s="1"/>
  <c r="AN47" i="5" s="1"/>
  <c r="F47" i="6" s="1"/>
  <c r="J47" i="6" s="1"/>
  <c r="AR47" i="6" s="1"/>
  <c r="AS47" i="6" s="1"/>
  <c r="AT47" i="6" s="1"/>
  <c r="F39" i="4"/>
  <c r="J39" i="4" s="1"/>
  <c r="AP39" i="4" s="1"/>
  <c r="AQ39" i="4" s="1"/>
  <c r="AR39" i="4" s="1"/>
  <c r="F41" i="5" s="1"/>
  <c r="J41" i="5" s="1"/>
  <c r="AL41" i="5" s="1"/>
  <c r="AM41" i="5" s="1"/>
  <c r="AN41" i="5" s="1"/>
  <c r="F41" i="6" s="1"/>
  <c r="J41" i="6" s="1"/>
  <c r="AR41" i="6" s="1"/>
  <c r="AS41" i="6" s="1"/>
  <c r="AT41" i="6" s="1"/>
  <c r="F35" i="4"/>
  <c r="J35" i="4" s="1"/>
  <c r="AP35" i="4" s="1"/>
  <c r="AQ35" i="4" s="1"/>
  <c r="AR35" i="4" s="1"/>
  <c r="F37" i="5" s="1"/>
  <c r="J37" i="5" s="1"/>
  <c r="AL37" i="5" s="1"/>
  <c r="F30" i="4"/>
  <c r="J30" i="4" s="1"/>
  <c r="AP30" i="4" s="1"/>
  <c r="AQ30" i="4" s="1"/>
  <c r="AR30" i="4" s="1"/>
  <c r="F32" i="5" s="1"/>
  <c r="J32" i="5" s="1"/>
  <c r="AL32" i="5" s="1"/>
  <c r="AM32" i="5" s="1"/>
  <c r="AN32" i="5" s="1"/>
  <c r="F32" i="6" s="1"/>
  <c r="J32" i="6" s="1"/>
  <c r="AR32" i="6" s="1"/>
  <c r="AS32" i="6" s="1"/>
  <c r="AT32" i="6" s="1"/>
  <c r="F26" i="4"/>
  <c r="J26" i="4" s="1"/>
  <c r="AP26" i="4" s="1"/>
  <c r="AQ26" i="4" s="1"/>
  <c r="AR26" i="4" s="1"/>
  <c r="F28" i="5" s="1"/>
  <c r="J28" i="5" s="1"/>
  <c r="AL28" i="5" s="1"/>
  <c r="AM28" i="5" s="1"/>
  <c r="AN28" i="5" s="1"/>
  <c r="F28" i="6" s="1"/>
  <c r="J28" i="6" s="1"/>
  <c r="AR28" i="6" s="1"/>
  <c r="AS28" i="6" s="1"/>
  <c r="AT28" i="6" s="1"/>
  <c r="F21" i="4"/>
  <c r="J21" i="4" s="1"/>
  <c r="AP21" i="4" s="1"/>
  <c r="AQ21" i="4" s="1"/>
  <c r="AR21" i="4" s="1"/>
  <c r="F19" i="5" s="1"/>
  <c r="J19" i="5" s="1"/>
  <c r="AL19" i="5" s="1"/>
  <c r="AM19" i="5" s="1"/>
  <c r="AN19" i="5" s="1"/>
  <c r="F19" i="6" s="1"/>
  <c r="J19" i="6" s="1"/>
  <c r="AR19" i="6" s="1"/>
  <c r="AS19" i="6" s="1"/>
  <c r="AT19" i="6" s="1"/>
  <c r="A17" i="4"/>
  <c r="A19" i="4" s="1"/>
  <c r="A21" i="4" s="1"/>
  <c r="A22" i="4" s="1"/>
  <c r="A23" i="4" s="1"/>
  <c r="A24" i="4" s="1"/>
  <c r="AS89" i="3"/>
  <c r="AS7" i="3"/>
  <c r="AP87" i="2"/>
  <c r="J87" i="2"/>
  <c r="AP86" i="2"/>
  <c r="J86" i="2"/>
  <c r="AP85" i="2"/>
  <c r="J85" i="2"/>
  <c r="AP84" i="2"/>
  <c r="J84" i="2"/>
  <c r="AP83" i="2"/>
  <c r="J83" i="2"/>
  <c r="AP81" i="2"/>
  <c r="J81" i="2"/>
  <c r="AP80" i="2"/>
  <c r="J80" i="2"/>
  <c r="AP79" i="2"/>
  <c r="J79" i="2"/>
  <c r="AP78" i="2"/>
  <c r="J78" i="2"/>
  <c r="AP77" i="2"/>
  <c r="J77" i="2"/>
  <c r="AP75" i="2"/>
  <c r="J75" i="2"/>
  <c r="AP74" i="2"/>
  <c r="J74" i="2"/>
  <c r="AP73" i="2"/>
  <c r="J73" i="2"/>
  <c r="AP72" i="2"/>
  <c r="J72" i="2"/>
  <c r="AP71" i="2"/>
  <c r="J71" i="2"/>
  <c r="AP70" i="2"/>
  <c r="J70" i="2"/>
  <c r="AP69" i="2"/>
  <c r="J69" i="2"/>
  <c r="AP68" i="2"/>
  <c r="J68" i="2"/>
  <c r="AP67" i="2"/>
  <c r="J67" i="2"/>
  <c r="AP66" i="2"/>
  <c r="J66" i="2"/>
  <c r="AP65" i="2"/>
  <c r="J65" i="2"/>
  <c r="AP64" i="2"/>
  <c r="J64" i="2"/>
  <c r="AP63" i="2"/>
  <c r="J63" i="2"/>
  <c r="AP61" i="2"/>
  <c r="J61" i="2"/>
  <c r="AP59" i="2"/>
  <c r="J59" i="2"/>
  <c r="AP58" i="2"/>
  <c r="J58" i="2"/>
  <c r="AP57" i="2"/>
  <c r="J57" i="2"/>
  <c r="AP56" i="2"/>
  <c r="J56" i="2"/>
  <c r="AP55" i="2"/>
  <c r="J55" i="2"/>
  <c r="AP54" i="2"/>
  <c r="J54" i="2"/>
  <c r="AP53" i="2"/>
  <c r="J53" i="2"/>
  <c r="AP52" i="2"/>
  <c r="J52" i="2"/>
  <c r="AP50" i="2"/>
  <c r="J50" i="2"/>
  <c r="AP49" i="2"/>
  <c r="J49" i="2"/>
  <c r="AP48" i="2"/>
  <c r="J48" i="2"/>
  <c r="AP46" i="2"/>
  <c r="J46" i="2"/>
  <c r="AP45" i="2"/>
  <c r="J45" i="2"/>
  <c r="AP44" i="2"/>
  <c r="J44" i="2"/>
  <c r="AP43" i="2"/>
  <c r="J43" i="2"/>
  <c r="AP42" i="2"/>
  <c r="J42" i="2"/>
  <c r="AP41" i="2"/>
  <c r="J41" i="2"/>
  <c r="AP39" i="2"/>
  <c r="J39" i="2"/>
  <c r="AP38" i="2"/>
  <c r="J38" i="2"/>
  <c r="AP37" i="2"/>
  <c r="J37" i="2"/>
  <c r="AP36" i="2"/>
  <c r="J36" i="2"/>
  <c r="AP35" i="2"/>
  <c r="J35" i="2"/>
  <c r="AP34" i="2"/>
  <c r="J34" i="2"/>
  <c r="AP33" i="2"/>
  <c r="J33" i="2"/>
  <c r="AP32" i="2"/>
  <c r="J32" i="2"/>
  <c r="AP30" i="2"/>
  <c r="J30" i="2"/>
  <c r="AP29" i="2"/>
  <c r="J29" i="2"/>
  <c r="AP28" i="2"/>
  <c r="J28" i="2"/>
  <c r="AP27" i="2"/>
  <c r="J27" i="2"/>
  <c r="AP26" i="2"/>
  <c r="J26" i="2"/>
  <c r="AP25" i="2"/>
  <c r="J25" i="2"/>
  <c r="AP24" i="2"/>
  <c r="J24" i="2"/>
  <c r="AP23" i="2"/>
  <c r="J23" i="2"/>
  <c r="AP22" i="2"/>
  <c r="J22" i="2"/>
  <c r="AP20" i="2"/>
  <c r="J20" i="2"/>
  <c r="AP19" i="2"/>
  <c r="J19" i="2"/>
  <c r="AP18" i="2"/>
  <c r="J18" i="2"/>
  <c r="AP16" i="2"/>
  <c r="J16" i="2"/>
  <c r="AP15" i="2"/>
  <c r="J15" i="2"/>
  <c r="AP14" i="2"/>
  <c r="J14" i="2"/>
  <c r="AP13" i="2"/>
  <c r="I13" i="2"/>
  <c r="J13" i="2" s="1"/>
  <c r="AP12" i="2"/>
  <c r="J12" i="2"/>
  <c r="AP11" i="2"/>
  <c r="J11" i="2"/>
  <c r="AP10" i="2"/>
  <c r="J10" i="2"/>
  <c r="AP9" i="2"/>
  <c r="J9" i="2"/>
  <c r="A9" i="2"/>
  <c r="A10" i="2" s="1"/>
  <c r="A11" i="2" s="1"/>
  <c r="A12" i="2" s="1"/>
  <c r="A13" i="2" s="1"/>
  <c r="A14" i="2" s="1"/>
  <c r="A15" i="2" s="1"/>
  <c r="A16" i="2" s="1"/>
  <c r="A18" i="2" s="1"/>
  <c r="A19" i="2" s="1"/>
  <c r="A20" i="2" s="1"/>
  <c r="A22" i="2" s="1"/>
  <c r="A23" i="2" s="1"/>
  <c r="A24" i="2" s="1"/>
  <c r="A25" i="2" s="1"/>
  <c r="A26" i="2" s="1"/>
  <c r="A27" i="2" s="1"/>
  <c r="A28" i="2" s="1"/>
  <c r="A29" i="2" s="1"/>
  <c r="A30" i="2" s="1"/>
  <c r="A32" i="2" s="1"/>
  <c r="A33" i="2" s="1"/>
  <c r="A34" i="2" s="1"/>
  <c r="A35" i="2" s="1"/>
  <c r="A36" i="2" s="1"/>
  <c r="A37" i="2" s="1"/>
  <c r="A38" i="2" s="1"/>
  <c r="A39" i="2" s="1"/>
  <c r="A41" i="2" s="1"/>
  <c r="A42" i="2" s="1"/>
  <c r="A43" i="2" s="1"/>
  <c r="A44" i="2" s="1"/>
  <c r="A45" i="2" s="1"/>
  <c r="A46" i="2" s="1"/>
  <c r="A48" i="2" s="1"/>
  <c r="A49" i="2" s="1"/>
  <c r="A50" i="2" s="1"/>
  <c r="A52" i="2" s="1"/>
  <c r="A53" i="2" s="1"/>
  <c r="A54" i="2" s="1"/>
  <c r="A55" i="2" s="1"/>
  <c r="A56" i="2" s="1"/>
  <c r="A57" i="2" s="1"/>
  <c r="A58" i="2" s="1"/>
  <c r="A59" i="2" s="1"/>
  <c r="A61" i="2" s="1"/>
  <c r="A63" i="2" s="1"/>
  <c r="A64" i="2" s="1"/>
  <c r="A65" i="2" s="1"/>
  <c r="A66" i="2" s="1"/>
  <c r="A67" i="2" s="1"/>
  <c r="A68" i="2" s="1"/>
  <c r="A70" i="2" s="1"/>
  <c r="A69" i="2" s="1"/>
  <c r="A71" i="2" s="1"/>
  <c r="A72" i="2" s="1"/>
  <c r="A73" i="2" s="1"/>
  <c r="A74" i="2" s="1"/>
  <c r="A75" i="2" s="1"/>
  <c r="A77" i="2" s="1"/>
  <c r="A78" i="2" s="1"/>
  <c r="A79" i="2" s="1"/>
  <c r="A80" i="2" s="1"/>
  <c r="A81" i="2" s="1"/>
  <c r="A83" i="2" s="1"/>
  <c r="A84" i="2" s="1"/>
  <c r="A85" i="2" s="1"/>
  <c r="A86" i="2" s="1"/>
  <c r="A87" i="2" s="1"/>
  <c r="AP7" i="2"/>
  <c r="J7" i="2"/>
  <c r="AP6" i="2"/>
  <c r="J6" i="2"/>
  <c r="BB3" i="2"/>
  <c r="AG3" i="2"/>
  <c r="R3" i="2"/>
  <c r="I1" i="2"/>
  <c r="AS60" i="6" l="1"/>
  <c r="AT60" i="6" s="1"/>
  <c r="AS31" i="6"/>
  <c r="AT31" i="6" s="1"/>
  <c r="AS23" i="6"/>
  <c r="AT23" i="6" s="1"/>
  <c r="AS65" i="6"/>
  <c r="AT65" i="6" s="1"/>
  <c r="AS30" i="6"/>
  <c r="AT30" i="6" s="1"/>
  <c r="AS75" i="6"/>
  <c r="AT75" i="6" s="1"/>
  <c r="AS55" i="6"/>
  <c r="AT55" i="6" s="1"/>
  <c r="AM37" i="5"/>
  <c r="AQ65" i="4"/>
  <c r="AR65" i="4" s="1"/>
  <c r="AL51" i="5"/>
  <c r="J67" i="5"/>
  <c r="AL67" i="5" s="1"/>
  <c r="AM67" i="5" s="1"/>
  <c r="AN67" i="5" s="1"/>
  <c r="F67" i="6" s="1"/>
  <c r="J67" i="6" s="1"/>
  <c r="AR67" i="6" s="1"/>
  <c r="J6" i="4"/>
  <c r="AP6" i="4" s="1"/>
  <c r="AQ45" i="4"/>
  <c r="AR45" i="4" s="1"/>
  <c r="F48" i="5" s="1"/>
  <c r="J48" i="5" s="1"/>
  <c r="AL48" i="5" s="1"/>
  <c r="AM48" i="5" s="1"/>
  <c r="AN48" i="5" s="1"/>
  <c r="F48" i="6" s="1"/>
  <c r="J48" i="6" s="1"/>
  <c r="AR48" i="6" s="1"/>
  <c r="AS48" i="6" s="1"/>
  <c r="AT48" i="6" s="1"/>
  <c r="AP94" i="4"/>
  <c r="AM34" i="5"/>
  <c r="AN34" i="5" s="1"/>
  <c r="F34" i="6" s="1"/>
  <c r="J34" i="6" s="1"/>
  <c r="AR34" i="6" s="1"/>
  <c r="AS34" i="6" s="1"/>
  <c r="AT34" i="6" s="1"/>
  <c r="AM66" i="5"/>
  <c r="AN66" i="5" s="1"/>
  <c r="F66" i="6" s="1"/>
  <c r="J66" i="6" s="1"/>
  <c r="AR66" i="6" s="1"/>
  <c r="AS66" i="6" s="1"/>
  <c r="AT66" i="6" s="1"/>
  <c r="AM20" i="5"/>
  <c r="AN20" i="5" s="1"/>
  <c r="F20" i="6" s="1"/>
  <c r="J20" i="6" s="1"/>
  <c r="AR20" i="6" s="1"/>
  <c r="AS20" i="6" s="1"/>
  <c r="AT20" i="6" s="1"/>
  <c r="AM33" i="5"/>
  <c r="AN33" i="5" s="1"/>
  <c r="F33" i="6" s="1"/>
  <c r="J33" i="6" s="1"/>
  <c r="AR33" i="6" s="1"/>
  <c r="AS33" i="6" s="1"/>
  <c r="AT33" i="6" s="1"/>
  <c r="AM44" i="5"/>
  <c r="AN44" i="5" s="1"/>
  <c r="F44" i="6" s="1"/>
  <c r="J44" i="6" s="1"/>
  <c r="AR44" i="6" s="1"/>
  <c r="AM50" i="5"/>
  <c r="AN50" i="5" s="1"/>
  <c r="F50" i="6" s="1"/>
  <c r="J50" i="6" s="1"/>
  <c r="AR50" i="6" s="1"/>
  <c r="AS50" i="6" s="1"/>
  <c r="AT50" i="6" s="1"/>
  <c r="AM77" i="5"/>
  <c r="AN77" i="5" s="1"/>
  <c r="F77" i="6" s="1"/>
  <c r="J77" i="6" s="1"/>
  <c r="AR77" i="6" s="1"/>
  <c r="F93" i="4"/>
  <c r="J93" i="4" s="1"/>
  <c r="AP93" i="4" s="1"/>
  <c r="AQ93" i="4" s="1"/>
  <c r="AR93" i="4" s="1"/>
  <c r="F92" i="5" s="1"/>
  <c r="J92" i="5" s="1"/>
  <c r="AL92" i="5" s="1"/>
  <c r="AM92" i="5" s="1"/>
  <c r="AN92" i="5" s="1"/>
  <c r="F92" i="6" s="1"/>
  <c r="J92" i="6" s="1"/>
  <c r="AR92" i="6" s="1"/>
  <c r="AS92" i="6" s="1"/>
  <c r="AT92" i="6" s="1"/>
  <c r="F7" i="4"/>
  <c r="J7" i="4" s="1"/>
  <c r="AP7" i="4" s="1"/>
  <c r="AQ7" i="4" s="1"/>
  <c r="AR7" i="4" s="1"/>
  <c r="F7" i="5" s="1"/>
  <c r="J7" i="5" s="1"/>
  <c r="AL7" i="5" s="1"/>
  <c r="A26" i="4"/>
  <c r="A27" i="4" s="1"/>
  <c r="A28" i="4" s="1"/>
  <c r="A29" i="4" s="1"/>
  <c r="A30" i="4" s="1"/>
  <c r="A31" i="4" s="1"/>
  <c r="A32" i="4" s="1"/>
  <c r="A33" i="4" s="1"/>
  <c r="A35" i="4" s="1"/>
  <c r="A36" i="4" s="1"/>
  <c r="A37" i="4" s="1"/>
  <c r="A38" i="4" s="1"/>
  <c r="A39" i="4" s="1"/>
  <c r="A40" i="4" s="1"/>
  <c r="A41" i="4" s="1"/>
  <c r="A42" i="4" s="1"/>
  <c r="A44" i="4" s="1"/>
  <c r="A45" i="4" s="1"/>
  <c r="A46" i="4" s="1"/>
  <c r="A47" i="4" s="1"/>
  <c r="A48" i="4" s="1"/>
  <c r="A49" i="4" s="1"/>
  <c r="A51" i="4" s="1"/>
  <c r="A52" i="4" s="1"/>
  <c r="A53" i="4" s="1"/>
  <c r="A54" i="4" s="1"/>
  <c r="AS93" i="3"/>
  <c r="AQ94" i="4"/>
  <c r="AQ92" i="4"/>
  <c r="AR92" i="4" s="1"/>
  <c r="F91" i="5" s="1"/>
  <c r="J91" i="5" s="1"/>
  <c r="AL91" i="5" s="1"/>
  <c r="AM91" i="5" s="1"/>
  <c r="AN91" i="5" s="1"/>
  <c r="F91" i="6" s="1"/>
  <c r="J91" i="6" s="1"/>
  <c r="AR91" i="6" s="1"/>
  <c r="AS91" i="6" s="1"/>
  <c r="AT91" i="6" s="1"/>
  <c r="AQ90" i="4"/>
  <c r="AR90" i="4" s="1"/>
  <c r="F89" i="5" s="1"/>
  <c r="J89" i="5" s="1"/>
  <c r="AL89" i="5" s="1"/>
  <c r="AM89" i="5" s="1"/>
  <c r="AN89" i="5" s="1"/>
  <c r="F89" i="6" s="1"/>
  <c r="J89" i="6" s="1"/>
  <c r="AR89" i="6" s="1"/>
  <c r="AS89" i="6" s="1"/>
  <c r="AT89" i="6" s="1"/>
  <c r="AQ86" i="4"/>
  <c r="AR86" i="4" s="1"/>
  <c r="F85" i="5" s="1"/>
  <c r="J85" i="5" s="1"/>
  <c r="AL85" i="5" s="1"/>
  <c r="AM85" i="5" s="1"/>
  <c r="AN85" i="5" s="1"/>
  <c r="F85" i="6" s="1"/>
  <c r="J85" i="6" s="1"/>
  <c r="AR85" i="6" s="1"/>
  <c r="AS85" i="6" s="1"/>
  <c r="AT85" i="6" s="1"/>
  <c r="AQ52" i="4"/>
  <c r="AR52" i="4" s="1"/>
  <c r="F56" i="5" s="1"/>
  <c r="J56" i="5" s="1"/>
  <c r="AL56" i="5" s="1"/>
  <c r="AM56" i="5" s="1"/>
  <c r="AN56" i="5" s="1"/>
  <c r="F56" i="6" s="1"/>
  <c r="J56" i="6" s="1"/>
  <c r="AR56" i="6" s="1"/>
  <c r="AS56" i="6" s="1"/>
  <c r="AT56" i="6" s="1"/>
  <c r="AQ91" i="4"/>
  <c r="AR91" i="4" s="1"/>
  <c r="F90" i="5" s="1"/>
  <c r="J90" i="5" s="1"/>
  <c r="AL90" i="5" s="1"/>
  <c r="AM90" i="5" s="1"/>
  <c r="AN90" i="5" s="1"/>
  <c r="F90" i="6" s="1"/>
  <c r="J90" i="6" s="1"/>
  <c r="AR90" i="6" s="1"/>
  <c r="AS90" i="6" s="1"/>
  <c r="AT90" i="6" s="1"/>
  <c r="AQ87" i="4"/>
  <c r="AR87" i="4" s="1"/>
  <c r="F86" i="5" s="1"/>
  <c r="J86" i="5" s="1"/>
  <c r="AL86" i="5" s="1"/>
  <c r="AM86" i="5" s="1"/>
  <c r="AN86" i="5" s="1"/>
  <c r="F86" i="6" s="1"/>
  <c r="J86" i="6" s="1"/>
  <c r="AR86" i="6" s="1"/>
  <c r="AQ9" i="2"/>
  <c r="AR9" i="2" s="1"/>
  <c r="AS9" i="2" s="1"/>
  <c r="AQ10" i="2"/>
  <c r="AR10" i="2" s="1"/>
  <c r="AS10" i="2" s="1"/>
  <c r="AQ11" i="2"/>
  <c r="AR11" i="2" s="1"/>
  <c r="AS11" i="2" s="1"/>
  <c r="AQ12" i="2"/>
  <c r="AR12" i="2" s="1"/>
  <c r="AS12" i="2" s="1"/>
  <c r="AQ13" i="2"/>
  <c r="AR13" i="2" s="1"/>
  <c r="AS13" i="2" s="1"/>
  <c r="AQ14" i="2"/>
  <c r="AR14" i="2" s="1"/>
  <c r="AS14" i="2" s="1"/>
  <c r="AQ15" i="2"/>
  <c r="AR15" i="2" s="1"/>
  <c r="AS15" i="2" s="1"/>
  <c r="AQ16" i="2"/>
  <c r="AR16" i="2" s="1"/>
  <c r="AS16" i="2" s="1"/>
  <c r="AQ18" i="2"/>
  <c r="AR18" i="2" s="1"/>
  <c r="AS18" i="2" s="1"/>
  <c r="AQ19" i="2"/>
  <c r="AR19" i="2" s="1"/>
  <c r="AS19" i="2" s="1"/>
  <c r="AQ20" i="2"/>
  <c r="AR20" i="2" s="1"/>
  <c r="AS20" i="2" s="1"/>
  <c r="AQ22" i="2"/>
  <c r="AR22" i="2" s="1"/>
  <c r="AS22" i="2" s="1"/>
  <c r="AQ23" i="2"/>
  <c r="AR23" i="2" s="1"/>
  <c r="AS23" i="2" s="1"/>
  <c r="AQ24" i="2"/>
  <c r="AR24" i="2" s="1"/>
  <c r="AS24" i="2" s="1"/>
  <c r="AQ25" i="2"/>
  <c r="AR25" i="2" s="1"/>
  <c r="AS25" i="2" s="1"/>
  <c r="AQ26" i="2"/>
  <c r="AR26" i="2" s="1"/>
  <c r="AS26" i="2" s="1"/>
  <c r="AQ27" i="2"/>
  <c r="AR27" i="2" s="1"/>
  <c r="AS27" i="2" s="1"/>
  <c r="AQ28" i="2"/>
  <c r="AR28" i="2" s="1"/>
  <c r="AS28" i="2" s="1"/>
  <c r="AQ29" i="2"/>
  <c r="AR29" i="2" s="1"/>
  <c r="AS29" i="2" s="1"/>
  <c r="AQ30" i="2"/>
  <c r="AR30" i="2" s="1"/>
  <c r="AS30" i="2" s="1"/>
  <c r="AQ32" i="2"/>
  <c r="AR32" i="2" s="1"/>
  <c r="AS32" i="2" s="1"/>
  <c r="AQ33" i="2"/>
  <c r="AR33" i="2" s="1"/>
  <c r="AS33" i="2" s="1"/>
  <c r="AQ34" i="2"/>
  <c r="AR34" i="2" s="1"/>
  <c r="AS34" i="2" s="1"/>
  <c r="AQ35" i="2"/>
  <c r="AR35" i="2" s="1"/>
  <c r="AS35" i="2" s="1"/>
  <c r="AQ36" i="2"/>
  <c r="AR36" i="2" s="1"/>
  <c r="AS36" i="2" s="1"/>
  <c r="AQ37" i="2"/>
  <c r="AS37" i="2" s="1"/>
  <c r="AQ38" i="2"/>
  <c r="AR38" i="2" s="1"/>
  <c r="AS38" i="2" s="1"/>
  <c r="AQ39" i="2"/>
  <c r="AR39" i="2" s="1"/>
  <c r="AS39" i="2" s="1"/>
  <c r="AQ41" i="2"/>
  <c r="AR41" i="2" s="1"/>
  <c r="AS41" i="2" s="1"/>
  <c r="AQ42" i="2"/>
  <c r="AR42" i="2" s="1"/>
  <c r="AS42" i="2" s="1"/>
  <c r="AQ43" i="2"/>
  <c r="AR43" i="2" s="1"/>
  <c r="AS43" i="2" s="1"/>
  <c r="AQ44" i="2"/>
  <c r="AR44" i="2" s="1"/>
  <c r="AS44" i="2" s="1"/>
  <c r="AQ45" i="2"/>
  <c r="AR45" i="2" s="1"/>
  <c r="AS45" i="2" s="1"/>
  <c r="AQ46" i="2"/>
  <c r="AR46" i="2" s="1"/>
  <c r="AS46" i="2" s="1"/>
  <c r="AQ48" i="2"/>
  <c r="AR48" i="2" s="1"/>
  <c r="AS48" i="2" s="1"/>
  <c r="AQ49" i="2"/>
  <c r="AR49" i="2" s="1"/>
  <c r="AS49" i="2" s="1"/>
  <c r="AQ50" i="2"/>
  <c r="AR50" i="2" s="1"/>
  <c r="AS50" i="2" s="1"/>
  <c r="AQ52" i="2"/>
  <c r="AR52" i="2" s="1"/>
  <c r="AS52" i="2" s="1"/>
  <c r="AQ53" i="2"/>
  <c r="AR53" i="2" s="1"/>
  <c r="AS53" i="2" s="1"/>
  <c r="AQ54" i="2"/>
  <c r="AR54" i="2" s="1"/>
  <c r="AS54" i="2" s="1"/>
  <c r="AQ55" i="2"/>
  <c r="AR55" i="2" s="1"/>
  <c r="AS55" i="2" s="1"/>
  <c r="AQ56" i="2"/>
  <c r="AR56" i="2" s="1"/>
  <c r="AS56" i="2" s="1"/>
  <c r="AQ57" i="2"/>
  <c r="AR57" i="2" s="1"/>
  <c r="AS57" i="2" s="1"/>
  <c r="AQ58" i="2"/>
  <c r="AR58" i="2" s="1"/>
  <c r="AS58" i="2" s="1"/>
  <c r="AQ59" i="2"/>
  <c r="AR59" i="2" s="1"/>
  <c r="AS59" i="2" s="1"/>
  <c r="AQ61" i="2"/>
  <c r="AR61" i="2" s="1"/>
  <c r="AS61" i="2" s="1"/>
  <c r="AQ63" i="2"/>
  <c r="AR63" i="2" s="1"/>
  <c r="AS63" i="2" s="1"/>
  <c r="AQ64" i="2"/>
  <c r="AR64" i="2" s="1"/>
  <c r="AS64" i="2" s="1"/>
  <c r="AQ65" i="2"/>
  <c r="AR65" i="2" s="1"/>
  <c r="AS65" i="2" s="1"/>
  <c r="AQ66" i="2"/>
  <c r="AR66" i="2" s="1"/>
  <c r="AS66" i="2" s="1"/>
  <c r="AQ67" i="2"/>
  <c r="AR67" i="2" s="1"/>
  <c r="AS67" i="2" s="1"/>
  <c r="AQ68" i="2"/>
  <c r="AR68" i="2" s="1"/>
  <c r="AS68" i="2" s="1"/>
  <c r="AQ69" i="2"/>
  <c r="AR69" i="2" s="1"/>
  <c r="AS69" i="2" s="1"/>
  <c r="AQ70" i="2"/>
  <c r="AR70" i="2" s="1"/>
  <c r="AS70" i="2" s="1"/>
  <c r="AQ71" i="2"/>
  <c r="AR71" i="2" s="1"/>
  <c r="AS71" i="2" s="1"/>
  <c r="AQ72" i="2"/>
  <c r="AR72" i="2" s="1"/>
  <c r="AS72" i="2" s="1"/>
  <c r="AQ73" i="2"/>
  <c r="AR73" i="2" s="1"/>
  <c r="AS73" i="2" s="1"/>
  <c r="AQ74" i="2"/>
  <c r="AR74" i="2" s="1"/>
  <c r="AS74" i="2" s="1"/>
  <c r="AQ75" i="2"/>
  <c r="AR75" i="2" s="1"/>
  <c r="AS75" i="2" s="1"/>
  <c r="AQ77" i="2"/>
  <c r="AS77" i="2" s="1"/>
  <c r="AQ78" i="2"/>
  <c r="AS78" i="2" s="1"/>
  <c r="AQ79" i="2"/>
  <c r="AR79" i="2" s="1"/>
  <c r="AS79" i="2" s="1"/>
  <c r="AQ80" i="2"/>
  <c r="AR80" i="2" s="1"/>
  <c r="AS80" i="2" s="1"/>
  <c r="AQ81" i="2"/>
  <c r="AR81" i="2" s="1"/>
  <c r="AS81" i="2" s="1"/>
  <c r="AQ83" i="2"/>
  <c r="AR83" i="2" s="1"/>
  <c r="AS83" i="2" s="1"/>
  <c r="AQ84" i="2"/>
  <c r="AR84" i="2" s="1"/>
  <c r="AS84" i="2" s="1"/>
  <c r="AQ85" i="2"/>
  <c r="AR85" i="2" s="1"/>
  <c r="AS85" i="2" s="1"/>
  <c r="AQ86" i="2"/>
  <c r="AR86" i="2" s="1"/>
  <c r="AS86" i="2" s="1"/>
  <c r="AQ87" i="2"/>
  <c r="AR87" i="2" s="1"/>
  <c r="AS87" i="2" s="1"/>
  <c r="AQ6" i="2"/>
  <c r="AR6" i="2" s="1"/>
  <c r="AS6" i="2" s="1"/>
  <c r="AQ7" i="2"/>
  <c r="AR7" i="2" s="1"/>
  <c r="AS77" i="6" l="1"/>
  <c r="AT77" i="6" s="1"/>
  <c r="AS44" i="6"/>
  <c r="AT44" i="6" s="1"/>
  <c r="AS67" i="6"/>
  <c r="AT67" i="6" s="1"/>
  <c r="AS86" i="6"/>
  <c r="AT86" i="6" s="1"/>
  <c r="F101" i="4"/>
  <c r="AN37" i="5"/>
  <c r="F37" i="6" s="1"/>
  <c r="J37" i="6" s="1"/>
  <c r="AR37" i="6" s="1"/>
  <c r="AS37" i="6" s="1"/>
  <c r="AT37" i="6" s="1"/>
  <c r="AM7" i="5"/>
  <c r="AN7" i="5" s="1"/>
  <c r="F7" i="6" s="1"/>
  <c r="J7" i="6" s="1"/>
  <c r="AR7" i="6" s="1"/>
  <c r="AS7" i="6" s="1"/>
  <c r="AT7" i="6" s="1"/>
  <c r="AM51" i="5"/>
  <c r="J101" i="4"/>
  <c r="AP101" i="4"/>
  <c r="AQ6" i="4"/>
  <c r="AR6" i="4" s="1"/>
  <c r="AR94" i="4"/>
  <c r="F87" i="5" s="1"/>
  <c r="J87" i="5" s="1"/>
  <c r="AL87" i="5" s="1"/>
  <c r="AM87" i="5" s="1"/>
  <c r="AN87" i="5" s="1"/>
  <c r="F87" i="6" s="1"/>
  <c r="J87" i="6" s="1"/>
  <c r="AR87" i="6" s="1"/>
  <c r="AS87" i="6" s="1"/>
  <c r="AT87" i="6" s="1"/>
  <c r="A55" i="4"/>
  <c r="A57" i="4" s="1"/>
  <c r="A58" i="4" s="1"/>
  <c r="A59" i="4" s="1"/>
  <c r="A61" i="4" s="1"/>
  <c r="A62" i="4" s="1"/>
  <c r="A63" i="4" s="1"/>
  <c r="A64" i="4" s="1"/>
  <c r="A65" i="4" s="1"/>
  <c r="A66" i="4" s="1"/>
  <c r="AS7" i="2"/>
  <c r="I81" i="1"/>
  <c r="I77" i="1"/>
  <c r="I74" i="1"/>
  <c r="I63" i="1"/>
  <c r="I61" i="1"/>
  <c r="I54" i="1"/>
  <c r="I53" i="1"/>
  <c r="I52" i="1"/>
  <c r="I50" i="1"/>
  <c r="I49" i="1"/>
  <c r="I48" i="1"/>
  <c r="I41" i="1"/>
  <c r="I35" i="1"/>
  <c r="I33" i="1"/>
  <c r="I25" i="1"/>
  <c r="I23" i="1"/>
  <c r="I22" i="1"/>
  <c r="I19" i="1"/>
  <c r="I15" i="1"/>
  <c r="I11" i="1"/>
  <c r="I10" i="1"/>
  <c r="I6" i="1"/>
  <c r="F6" i="5" l="1"/>
  <c r="J6" i="5" s="1"/>
  <c r="AR101" i="4"/>
  <c r="F99" i="5"/>
  <c r="AN51" i="5"/>
  <c r="F51" i="6" s="1"/>
  <c r="J51" i="6" s="1"/>
  <c r="AR51" i="6" s="1"/>
  <c r="AS51" i="6" s="1"/>
  <c r="AT51" i="6" s="1"/>
  <c r="AQ101" i="4"/>
  <c r="A67" i="4"/>
  <c r="A69" i="4" s="1"/>
  <c r="A71" i="4" s="1"/>
  <c r="A72" i="4" s="1"/>
  <c r="A73" i="4" s="1"/>
  <c r="A74" i="4" s="1"/>
  <c r="A75" i="4" s="1"/>
  <c r="A77" i="4" s="1"/>
  <c r="A76" i="4" s="1"/>
  <c r="A78" i="4" s="1"/>
  <c r="A79" i="4" s="1"/>
  <c r="A80" i="4" s="1"/>
  <c r="A81" i="4" s="1"/>
  <c r="A82" i="4" s="1"/>
  <c r="AP84" i="1"/>
  <c r="J84" i="1"/>
  <c r="AP83" i="1"/>
  <c r="J83" i="1"/>
  <c r="AP82" i="1"/>
  <c r="J82" i="1"/>
  <c r="AP81" i="1"/>
  <c r="J81" i="1"/>
  <c r="AP79" i="1"/>
  <c r="J79" i="1"/>
  <c r="AP78" i="1"/>
  <c r="J78" i="1"/>
  <c r="AP77" i="1"/>
  <c r="J77" i="1"/>
  <c r="AP75" i="1"/>
  <c r="J75" i="1"/>
  <c r="AP74" i="1"/>
  <c r="J74" i="1"/>
  <c r="AP73" i="1"/>
  <c r="J73" i="1"/>
  <c r="AP72" i="1"/>
  <c r="J72" i="1"/>
  <c r="AP71" i="1"/>
  <c r="J71" i="1"/>
  <c r="AP70" i="1"/>
  <c r="J70" i="1"/>
  <c r="AP69" i="1"/>
  <c r="J69" i="1"/>
  <c r="AP68" i="1"/>
  <c r="J68" i="1"/>
  <c r="AP67" i="1"/>
  <c r="J67" i="1"/>
  <c r="AP66" i="1"/>
  <c r="J66" i="1"/>
  <c r="AP65" i="1"/>
  <c r="J65" i="1"/>
  <c r="AP64" i="1"/>
  <c r="J64" i="1"/>
  <c r="AP63" i="1"/>
  <c r="J63" i="1"/>
  <c r="AP61" i="1"/>
  <c r="J61" i="1"/>
  <c r="AP59" i="1"/>
  <c r="J59" i="1"/>
  <c r="AP58" i="1"/>
  <c r="J58" i="1"/>
  <c r="AP57" i="1"/>
  <c r="J57" i="1"/>
  <c r="AP56" i="1"/>
  <c r="J56" i="1"/>
  <c r="AP55" i="1"/>
  <c r="J55" i="1"/>
  <c r="AP54" i="1"/>
  <c r="J54" i="1"/>
  <c r="AP53" i="1"/>
  <c r="J53" i="1"/>
  <c r="AP52" i="1"/>
  <c r="J52" i="1"/>
  <c r="AP50" i="1"/>
  <c r="J50" i="1"/>
  <c r="AP49" i="1"/>
  <c r="J49" i="1"/>
  <c r="AP48" i="1"/>
  <c r="J48" i="1"/>
  <c r="AP46" i="1"/>
  <c r="J46" i="1"/>
  <c r="AP45" i="1"/>
  <c r="J45" i="1"/>
  <c r="AP44" i="1"/>
  <c r="J44" i="1"/>
  <c r="AP43" i="1"/>
  <c r="J43" i="1"/>
  <c r="AP42" i="1"/>
  <c r="J42" i="1"/>
  <c r="AP41" i="1"/>
  <c r="J41" i="1"/>
  <c r="AP39" i="1"/>
  <c r="J39" i="1"/>
  <c r="AP38" i="1"/>
  <c r="J38" i="1"/>
  <c r="AP37" i="1"/>
  <c r="J37" i="1"/>
  <c r="AP36" i="1"/>
  <c r="J36" i="1"/>
  <c r="AP35" i="1"/>
  <c r="J35" i="1"/>
  <c r="AP34" i="1"/>
  <c r="J34" i="1"/>
  <c r="AP33" i="1"/>
  <c r="J33" i="1"/>
  <c r="AP32" i="1"/>
  <c r="J32" i="1"/>
  <c r="AP30" i="1"/>
  <c r="J30" i="1"/>
  <c r="AP29" i="1"/>
  <c r="J29" i="1"/>
  <c r="AP28" i="1"/>
  <c r="J28" i="1"/>
  <c r="AP27" i="1"/>
  <c r="J27" i="1"/>
  <c r="AP26" i="1"/>
  <c r="J26" i="1"/>
  <c r="AP25" i="1"/>
  <c r="J25" i="1"/>
  <c r="AP24" i="1"/>
  <c r="J24" i="1"/>
  <c r="AP23" i="1"/>
  <c r="J23" i="1"/>
  <c r="AP22" i="1"/>
  <c r="J22" i="1"/>
  <c r="AP20" i="1"/>
  <c r="J20" i="1"/>
  <c r="AP19" i="1"/>
  <c r="J19" i="1"/>
  <c r="AP18" i="1"/>
  <c r="J18" i="1"/>
  <c r="AP16" i="1"/>
  <c r="J16" i="1"/>
  <c r="AP15" i="1"/>
  <c r="J15" i="1"/>
  <c r="AP14" i="1"/>
  <c r="J14" i="1"/>
  <c r="AP13" i="1"/>
  <c r="J13" i="1"/>
  <c r="AP12" i="1"/>
  <c r="J12" i="1"/>
  <c r="AP11" i="1"/>
  <c r="J11" i="1"/>
  <c r="AP10" i="1"/>
  <c r="J10" i="1"/>
  <c r="AP9" i="1"/>
  <c r="J9" i="1"/>
  <c r="A9" i="1"/>
  <c r="A10" i="1" s="1"/>
  <c r="A11" i="1" s="1"/>
  <c r="A12" i="1" s="1"/>
  <c r="A13" i="1" s="1"/>
  <c r="A14" i="1" s="1"/>
  <c r="A15" i="1" s="1"/>
  <c r="A16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A36" i="1" s="1"/>
  <c r="A37" i="1" s="1"/>
  <c r="A38" i="1" s="1"/>
  <c r="A39" i="1" s="1"/>
  <c r="A41" i="1" s="1"/>
  <c r="A42" i="1" s="1"/>
  <c r="A43" i="1" s="1"/>
  <c r="A44" i="1" s="1"/>
  <c r="A45" i="1" s="1"/>
  <c r="A46" i="1" s="1"/>
  <c r="A48" i="1" s="1"/>
  <c r="A49" i="1" s="1"/>
  <c r="A50" i="1" s="1"/>
  <c r="A52" i="1" s="1"/>
  <c r="A53" i="1" s="1"/>
  <c r="A54" i="1" s="1"/>
  <c r="A55" i="1" s="1"/>
  <c r="A56" i="1" s="1"/>
  <c r="A57" i="1" s="1"/>
  <c r="A58" i="1" s="1"/>
  <c r="A59" i="1" s="1"/>
  <c r="A61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7" i="1" s="1"/>
  <c r="A78" i="1" s="1"/>
  <c r="A79" i="1" s="1"/>
  <c r="A81" i="1" s="1"/>
  <c r="A82" i="1" s="1"/>
  <c r="A83" i="1" s="1"/>
  <c r="A84" i="1" s="1"/>
  <c r="AP7" i="1"/>
  <c r="J7" i="1"/>
  <c r="AP6" i="1"/>
  <c r="J6" i="1"/>
  <c r="BB3" i="1"/>
  <c r="AG3" i="1"/>
  <c r="R3" i="1"/>
  <c r="I1" i="1"/>
  <c r="AL6" i="5" l="1"/>
  <c r="J99" i="5"/>
  <c r="A84" i="4"/>
  <c r="A85" i="4" s="1"/>
  <c r="AQ9" i="1"/>
  <c r="AQ10" i="1"/>
  <c r="AQ11" i="1"/>
  <c r="AQ12" i="1"/>
  <c r="AQ13" i="1"/>
  <c r="AQ14" i="1"/>
  <c r="AQ15" i="1"/>
  <c r="AQ16" i="1"/>
  <c r="AQ18" i="1"/>
  <c r="AQ19" i="1"/>
  <c r="AQ20" i="1"/>
  <c r="AQ22" i="1"/>
  <c r="AQ23" i="1"/>
  <c r="AQ24" i="1"/>
  <c r="AQ25" i="1"/>
  <c r="AQ26" i="1"/>
  <c r="AQ27" i="1"/>
  <c r="AQ28" i="1"/>
  <c r="AQ29" i="1"/>
  <c r="AQ30" i="1"/>
  <c r="AQ33" i="1"/>
  <c r="AQ34" i="1"/>
  <c r="AQ35" i="1"/>
  <c r="AQ36" i="1"/>
  <c r="AQ37" i="1"/>
  <c r="AS37" i="1" s="1"/>
  <c r="AQ38" i="1"/>
  <c r="AR38" i="1" s="1"/>
  <c r="AS38" i="1" s="1"/>
  <c r="AQ39" i="1"/>
  <c r="AQ41" i="1"/>
  <c r="AR41" i="1" s="1"/>
  <c r="AS41" i="1" s="1"/>
  <c r="AQ42" i="1"/>
  <c r="AR42" i="1" s="1"/>
  <c r="AS42" i="1" s="1"/>
  <c r="AQ43" i="1"/>
  <c r="AR43" i="1" s="1"/>
  <c r="AS43" i="1" s="1"/>
  <c r="AQ44" i="1"/>
  <c r="AR44" i="1" s="1"/>
  <c r="AS44" i="1" s="1"/>
  <c r="AQ45" i="1"/>
  <c r="AR45" i="1" s="1"/>
  <c r="AS45" i="1" s="1"/>
  <c r="AQ46" i="1"/>
  <c r="AR46" i="1" s="1"/>
  <c r="AS46" i="1" s="1"/>
  <c r="AQ48" i="1"/>
  <c r="AR48" i="1" s="1"/>
  <c r="AS48" i="1" s="1"/>
  <c r="AQ49" i="1"/>
  <c r="AR49" i="1" s="1"/>
  <c r="AS49" i="1" s="1"/>
  <c r="AQ50" i="1"/>
  <c r="AR50" i="1" s="1"/>
  <c r="AS50" i="1" s="1"/>
  <c r="AQ52" i="1"/>
  <c r="AR52" i="1" s="1"/>
  <c r="AS52" i="1" s="1"/>
  <c r="AQ54" i="1"/>
  <c r="AR54" i="1" s="1"/>
  <c r="AS54" i="1" s="1"/>
  <c r="AQ55" i="1"/>
  <c r="AR55" i="1" s="1"/>
  <c r="AS55" i="1" s="1"/>
  <c r="AQ56" i="1"/>
  <c r="AR56" i="1" s="1"/>
  <c r="AS56" i="1" s="1"/>
  <c r="AQ57" i="1"/>
  <c r="AR57" i="1" s="1"/>
  <c r="AS57" i="1" s="1"/>
  <c r="AQ58" i="1"/>
  <c r="AR58" i="1" s="1"/>
  <c r="AS58" i="1" s="1"/>
  <c r="AQ59" i="1"/>
  <c r="AR59" i="1" s="1"/>
  <c r="AS59" i="1" s="1"/>
  <c r="AQ61" i="1"/>
  <c r="AR61" i="1" s="1"/>
  <c r="AS61" i="1" s="1"/>
  <c r="AQ63" i="1"/>
  <c r="AR63" i="1" s="1"/>
  <c r="AS63" i="1" s="1"/>
  <c r="AQ65" i="1"/>
  <c r="AQ66" i="1"/>
  <c r="AR66" i="1" s="1"/>
  <c r="AS66" i="1" s="1"/>
  <c r="AQ67" i="1"/>
  <c r="AR67" i="1" s="1"/>
  <c r="AS67" i="1" s="1"/>
  <c r="AQ68" i="1"/>
  <c r="AR68" i="1" s="1"/>
  <c r="AS68" i="1" s="1"/>
  <c r="AQ69" i="1"/>
  <c r="AR69" i="1" s="1"/>
  <c r="AS69" i="1" s="1"/>
  <c r="AQ70" i="1"/>
  <c r="AR70" i="1" s="1"/>
  <c r="AS70" i="1" s="1"/>
  <c r="AQ71" i="1"/>
  <c r="AR71" i="1" s="1"/>
  <c r="AS71" i="1" s="1"/>
  <c r="AQ72" i="1"/>
  <c r="AR72" i="1" s="1"/>
  <c r="AS72" i="1" s="1"/>
  <c r="AQ73" i="1"/>
  <c r="AR73" i="1" s="1"/>
  <c r="AS73" i="1" s="1"/>
  <c r="AQ74" i="1"/>
  <c r="AR74" i="1" s="1"/>
  <c r="AS74" i="1" s="1"/>
  <c r="AQ75" i="1"/>
  <c r="AR75" i="1" s="1"/>
  <c r="AS75" i="1" s="1"/>
  <c r="AQ77" i="1"/>
  <c r="AS77" i="1" s="1"/>
  <c r="AQ78" i="1"/>
  <c r="AS78" i="1" s="1"/>
  <c r="AQ79" i="1"/>
  <c r="AS79" i="1" s="1"/>
  <c r="AQ81" i="1"/>
  <c r="AR81" i="1" s="1"/>
  <c r="AS81" i="1" s="1"/>
  <c r="AQ82" i="1"/>
  <c r="AR82" i="1" s="1"/>
  <c r="AS82" i="1" s="1"/>
  <c r="AQ83" i="1"/>
  <c r="AR83" i="1" s="1"/>
  <c r="AS83" i="1" s="1"/>
  <c r="AQ84" i="1"/>
  <c r="AR84" i="1" s="1"/>
  <c r="AS84" i="1" s="1"/>
  <c r="AQ6" i="1"/>
  <c r="AR6" i="1" s="1"/>
  <c r="AS6" i="1" s="1"/>
  <c r="AQ7" i="1"/>
  <c r="AR7" i="1" s="1"/>
  <c r="AS7" i="1" s="1"/>
  <c r="AQ53" i="1"/>
  <c r="AR53" i="1" s="1"/>
  <c r="AS53" i="1" s="1"/>
  <c r="AQ64" i="1"/>
  <c r="AR64" i="1" s="1"/>
  <c r="AQ32" i="1"/>
  <c r="AR32" i="1" s="1"/>
  <c r="AS32" i="1" s="1"/>
  <c r="AR9" i="1"/>
  <c r="AS9" i="1" s="1"/>
  <c r="AR10" i="1"/>
  <c r="AS10" i="1" s="1"/>
  <c r="AR11" i="1"/>
  <c r="AS11" i="1" s="1"/>
  <c r="AR12" i="1"/>
  <c r="AS12" i="1" s="1"/>
  <c r="AR13" i="1"/>
  <c r="AS13" i="1" s="1"/>
  <c r="AR14" i="1"/>
  <c r="AS14" i="1" s="1"/>
  <c r="AR15" i="1"/>
  <c r="AS15" i="1" s="1"/>
  <c r="AR16" i="1"/>
  <c r="AS16" i="1" s="1"/>
  <c r="AR18" i="1"/>
  <c r="AS18" i="1" s="1"/>
  <c r="AR19" i="1"/>
  <c r="AS19" i="1" s="1"/>
  <c r="AR20" i="1"/>
  <c r="AS20" i="1" s="1"/>
  <c r="AR22" i="1"/>
  <c r="AS22" i="1" s="1"/>
  <c r="AR23" i="1"/>
  <c r="AS23" i="1" s="1"/>
  <c r="AR24" i="1"/>
  <c r="AS24" i="1" s="1"/>
  <c r="AR25" i="1"/>
  <c r="AS25" i="1" s="1"/>
  <c r="AR26" i="1"/>
  <c r="AS26" i="1" s="1"/>
  <c r="AR27" i="1"/>
  <c r="AS27" i="1" s="1"/>
  <c r="AR28" i="1"/>
  <c r="AS28" i="1" s="1"/>
  <c r="AR29" i="1"/>
  <c r="AS29" i="1" s="1"/>
  <c r="AR30" i="1"/>
  <c r="AS30" i="1" s="1"/>
  <c r="AR33" i="1"/>
  <c r="AS33" i="1" s="1"/>
  <c r="AR34" i="1"/>
  <c r="AS34" i="1" s="1"/>
  <c r="AR35" i="1"/>
  <c r="AS35" i="1" s="1"/>
  <c r="AR36" i="1"/>
  <c r="AS36" i="1" s="1"/>
  <c r="AR39" i="1"/>
  <c r="AS39" i="1" s="1"/>
  <c r="AR65" i="1"/>
  <c r="AS65" i="1" s="1"/>
  <c r="AL99" i="5" l="1"/>
  <c r="AM6" i="5"/>
  <c r="AM99" i="5" s="1"/>
  <c r="A86" i="4"/>
  <c r="A87" i="4" s="1"/>
  <c r="A88" i="4" s="1"/>
  <c r="A90" i="4" s="1"/>
  <c r="A91" i="4" s="1"/>
  <c r="A92" i="4" s="1"/>
  <c r="A93" i="4" s="1"/>
  <c r="A94" i="4" s="1"/>
  <c r="A96" i="4" s="1"/>
  <c r="A98" i="4" s="1"/>
  <c r="A100" i="4" s="1"/>
  <c r="AS64" i="1"/>
  <c r="A24" i="5"/>
  <c r="AN6" i="5" l="1"/>
  <c r="A26" i="5"/>
  <c r="A28" i="5" s="1"/>
  <c r="A29" i="5" s="1"/>
  <c r="A30" i="5" s="1"/>
  <c r="A31" i="5" s="1"/>
  <c r="A32" i="5" s="1"/>
  <c r="A33" i="5" s="1"/>
  <c r="A34" i="5" s="1"/>
  <c r="A35" i="5" s="1"/>
  <c r="A37" i="5" s="1"/>
  <c r="A38" i="5" s="1"/>
  <c r="A39" i="5" s="1"/>
  <c r="A40" i="5" s="1"/>
  <c r="A41" i="5" s="1"/>
  <c r="A42" i="5" s="1"/>
  <c r="A43" i="5" s="1"/>
  <c r="A44" i="5" s="1"/>
  <c r="AN99" i="5" l="1"/>
  <c r="F6" i="6"/>
  <c r="A47" i="5"/>
  <c r="A48" i="5" s="1"/>
  <c r="A49" i="5" s="1"/>
  <c r="A50" i="5" s="1"/>
  <c r="A51" i="5" s="1"/>
  <c r="A52" i="5" s="1"/>
  <c r="A53" i="5" s="1"/>
  <c r="A55" i="5" s="1"/>
  <c r="A56" i="5" s="1"/>
  <c r="A57" i="5" s="1"/>
  <c r="A45" i="5"/>
  <c r="F101" i="6" l="1"/>
  <c r="J6" i="6"/>
  <c r="AR6" i="6" s="1"/>
  <c r="AS6" i="6" s="1"/>
  <c r="AT6" i="6" s="1"/>
  <c r="AT101" i="6" s="1"/>
  <c r="A59" i="5"/>
  <c r="A60" i="5" s="1"/>
  <c r="A61" i="5" s="1"/>
  <c r="A63" i="5" l="1"/>
  <c r="A64" i="5" s="1"/>
  <c r="A65" i="5" s="1"/>
  <c r="A66" i="5" s="1"/>
  <c r="A67" i="5" s="1"/>
  <c r="A68" i="5" s="1"/>
  <c r="A70" i="5" s="1"/>
  <c r="A72" i="5" s="1"/>
  <c r="A73" i="5" s="1"/>
  <c r="A74" i="5" s="1"/>
  <c r="A75" i="5" s="1"/>
  <c r="A76" i="5" s="1"/>
  <c r="A78" i="5" s="1"/>
  <c r="A77" i="5" s="1"/>
  <c r="A79" i="5" s="1"/>
  <c r="A80" i="5" s="1"/>
  <c r="A81" i="5" s="1"/>
  <c r="A83" i="5" s="1"/>
  <c r="A84" i="5" s="1"/>
  <c r="A85" i="5" s="1"/>
  <c r="A86" i="5" s="1"/>
  <c r="A87" i="5" s="1"/>
  <c r="A89" i="5" s="1"/>
  <c r="A90" i="5" s="1"/>
  <c r="A91" i="5" s="1"/>
  <c r="A92" i="5" s="1"/>
  <c r="A94" i="5" s="1"/>
  <c r="A96" i="5" s="1"/>
  <c r="A97" i="5" s="1"/>
  <c r="A98" i="5" s="1"/>
</calcChain>
</file>

<file path=xl/comments1.xml><?xml version="1.0" encoding="utf-8"?>
<comments xmlns="http://schemas.openxmlformats.org/spreadsheetml/2006/main">
  <authors>
    <author xml:space="preserve">Phuong Ha Ngoc </author>
  </authors>
  <commentList>
    <comment ref="C42" authorId="0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 xml:space="preserve">Phuong Ha Ngoc </author>
    <author>Uyen Ha Thi Phuong [HR &amp; Admin]</author>
  </authors>
  <commentList>
    <comment ref="C42" authorId="0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68" authorId="1" shapeId="0">
      <text>
        <r>
          <rPr>
            <sz val="9"/>
            <color indexed="81"/>
            <rFont val="Tahoma"/>
            <family val="2"/>
          </rPr>
          <t>Uyen Ha Thi Phuong [HR &amp; Admin]: nghi viec 14/3/2013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73" authorId="1" shapeId="0">
      <text>
        <r>
          <rPr>
            <sz val="9"/>
            <color indexed="81"/>
            <rFont val="Tahoma"/>
            <family val="2"/>
          </rPr>
          <t>Uyen Ha Thi Phuong [HR &amp; Admin]:</t>
        </r>
        <r>
          <rPr>
            <b/>
            <sz val="9"/>
            <color indexed="81"/>
            <rFont val="Tahoma"/>
            <family val="2"/>
          </rPr>
          <t xml:space="preserve">
Ngày 11-20: 0.5 ngày phép. Thang 2 Ms. Phuong tinh nham 0.5 ngay nen thang nay ko tinh
</t>
        </r>
      </text>
    </comment>
  </commentList>
</comments>
</file>

<file path=xl/comments3.xml><?xml version="1.0" encoding="utf-8"?>
<comments xmlns="http://schemas.openxmlformats.org/spreadsheetml/2006/main">
  <authors>
    <author xml:space="preserve">Phuong Ha Ngoc </author>
    <author>Uyen Ha Thi Phuong [HR &amp; Admin]</author>
  </authors>
  <commentList>
    <comment ref="C45" authorId="0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61" authorId="1" shapeId="0">
      <text>
        <r>
          <rPr>
            <sz val="9"/>
            <color indexed="81"/>
            <rFont val="Tahoma"/>
            <family val="2"/>
          </rPr>
          <t>Uyen Ha Thi Phuong [HR &amp; Admin]:</t>
        </r>
        <r>
          <rPr>
            <b/>
            <sz val="9"/>
            <color indexed="81"/>
            <rFont val="Tahoma"/>
            <family val="2"/>
          </rPr>
          <t xml:space="preserve">
Ot 21-Mar-2013
</t>
        </r>
      </text>
    </comment>
    <comment ref="H64" authorId="1" shapeId="0">
      <text>
        <r>
          <rPr>
            <sz val="9"/>
            <color indexed="81"/>
            <rFont val="Tahoma"/>
            <family val="2"/>
          </rPr>
          <t>Uyen Ha Thi Phuong [HR &amp; Admin]:</t>
        </r>
        <r>
          <rPr>
            <b/>
            <sz val="9"/>
            <color indexed="81"/>
            <rFont val="Tahoma"/>
            <family val="2"/>
          </rPr>
          <t xml:space="preserve">
Ot 21-Mar-2013
</t>
        </r>
      </text>
    </comment>
    <comment ref="H65" authorId="1" shapeId="0">
      <text>
        <r>
          <rPr>
            <sz val="9"/>
            <color indexed="81"/>
            <rFont val="Tahoma"/>
            <family val="2"/>
          </rPr>
          <t>Uyen Ha Thi Phuong [HR &amp; Admin]:</t>
        </r>
        <r>
          <rPr>
            <b/>
            <sz val="9"/>
            <color indexed="81"/>
            <rFont val="Tahoma"/>
            <family val="2"/>
          </rPr>
          <t xml:space="preserve">
Ot 21-Mar-2013
</t>
        </r>
      </text>
    </comment>
    <comment ref="I65" authorId="1" shapeId="0">
      <text>
        <r>
          <rPr>
            <sz val="9"/>
            <color indexed="81"/>
            <rFont val="Tahoma"/>
            <family val="2"/>
          </rPr>
          <t>Uyen Ha Thi Phuong [HR &amp; Admin]:</t>
        </r>
        <r>
          <rPr>
            <b/>
            <sz val="9"/>
            <color indexed="81"/>
            <rFont val="Tahoma"/>
            <family val="2"/>
          </rPr>
          <t xml:space="preserve">
Nghi viec ngay 15
</t>
        </r>
      </text>
    </comment>
    <comment ref="F101" authorId="1" shapeId="0">
      <text>
        <r>
          <rPr>
            <sz val="9"/>
            <color indexed="81"/>
            <rFont val="Tahoma"/>
            <family val="2"/>
          </rPr>
          <t>Uyen Ha Thi Phuong [HR &amp; Admin]:</t>
        </r>
        <r>
          <rPr>
            <b/>
            <sz val="9"/>
            <color indexed="81"/>
            <rFont val="Tahoma"/>
            <family val="2"/>
          </rPr>
          <t xml:space="preserve">
Tháng trước: 203,5 - 5 ngày Ngọc - 1 ngày Khánh</t>
        </r>
      </text>
    </comment>
  </commentList>
</comments>
</file>

<file path=xl/comments4.xml><?xml version="1.0" encoding="utf-8"?>
<comments xmlns="http://schemas.openxmlformats.org/spreadsheetml/2006/main">
  <authors>
    <author>Uyen Ha Thi Phuong [HR &amp; Admin]</author>
    <author xml:space="preserve">Phuong Ha Ngoc </author>
    <author>Ngan Trieu Thi My [Reception]</author>
  </authors>
  <commentList>
    <comment ref="H26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Marriage</t>
        </r>
      </text>
    </comment>
    <comment ref="C48" authorId="1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Marriage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Di lam ngay 19/4</t>
        </r>
      </text>
    </comment>
    <comment ref="R96" authorId="2" shapeId="0">
      <text>
        <r>
          <rPr>
            <sz val="9"/>
            <color indexed="81"/>
            <rFont val="Tahoma"/>
            <family val="2"/>
          </rPr>
          <t>Ngan Trieu Thi My [Reception]:</t>
        </r>
        <r>
          <rPr>
            <b/>
            <sz val="9"/>
            <color indexed="81"/>
            <rFont val="Tahoma"/>
            <family val="2"/>
          </rPr>
          <t xml:space="preserve">
bù cho 19.04.2013
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Di lam ngay 19/4</t>
        </r>
      </text>
    </comment>
    <comment ref="R98" authorId="2" shapeId="0">
      <text>
        <r>
          <rPr>
            <sz val="9"/>
            <color indexed="81"/>
            <rFont val="Tahoma"/>
            <family val="2"/>
          </rPr>
          <t>Ngan Trieu Thi My [Reception]:</t>
        </r>
        <r>
          <rPr>
            <b/>
            <sz val="9"/>
            <color indexed="81"/>
            <rFont val="Tahoma"/>
            <family val="2"/>
          </rPr>
          <t xml:space="preserve">
bù cho 19.04.2013
</t>
        </r>
      </text>
    </comment>
  </commentList>
</comments>
</file>

<file path=xl/comments5.xml><?xml version="1.0" encoding="utf-8"?>
<comments xmlns="http://schemas.openxmlformats.org/spreadsheetml/2006/main">
  <authors>
    <author>Uyen Ha Thi Phuong [HR &amp; Admin]</author>
    <author xml:space="preserve">Phuong Ha Ngoc </author>
  </authors>
  <commentList>
    <comment ref="H13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tang ca ngay 23/3 va 24/3/2013
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tang ca ngay 23/3 va 24/3/2013
</t>
        </r>
      </text>
    </comment>
    <comment ref="I45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Tháng 5 chưa kỳ HD nhung da cộng 0.5 ngày
</t>
        </r>
      </text>
    </comment>
    <comment ref="C48" authorId="1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Uyen Ha Thi Phuong [HR &amp; Admin]</author>
    <author xml:space="preserve">Phuong Ha Ngoc 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20/5+6/6/2013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tc:07+08/6/2013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tang ca 31/5 va 17/6/2013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5,14,17,18,19,21,22,25,30/5+4,8,17,19,20/6/2013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11,15,17,20,27/5+2,19,20/6/2013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tc: 11,25/5+1,2,19/6/2013</t>
        </r>
      </text>
    </comment>
    <comment ref="C48" authorId="1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>Uyen Ha Thi Phuong [HR &amp; Admin]:</t>
        </r>
        <r>
          <rPr>
            <sz val="9"/>
            <color indexed="81"/>
            <rFont val="Tahoma"/>
            <family val="2"/>
          </rPr>
          <t xml:space="preserve">
trừ 0.5 ngay của Dinh Duy Tài
</t>
        </r>
      </text>
    </comment>
  </commentList>
</comments>
</file>

<file path=xl/comments7.xml><?xml version="1.0" encoding="utf-8"?>
<comments xmlns="http://schemas.openxmlformats.org/spreadsheetml/2006/main">
  <authors>
    <author xml:space="preserve">Phuong Ha Ngoc </author>
    <author xml:space="preserve">Uyen Ha Thi Phuong </author>
  </authors>
  <commentList>
    <comment ref="C48" authorId="0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109" authorId="1" shapeId="0">
      <text>
        <r>
          <rPr>
            <b/>
            <sz val="9"/>
            <color indexed="81"/>
            <rFont val="Tahoma"/>
            <family val="2"/>
          </rPr>
          <t>Uyen Ha Thi Phuong :</t>
        </r>
        <r>
          <rPr>
            <sz val="9"/>
            <color indexed="81"/>
            <rFont val="Tahoma"/>
            <family val="2"/>
          </rPr>
          <t xml:space="preserve">
tru 4.5 ngay cua Huynh Quoc Nam</t>
        </r>
      </text>
    </comment>
  </commentList>
</comments>
</file>

<file path=xl/comments8.xml><?xml version="1.0" encoding="utf-8"?>
<comments xmlns="http://schemas.openxmlformats.org/spreadsheetml/2006/main">
  <authors>
    <author>Ngan Trieu Thi My [Reception]</author>
    <author xml:space="preserve">Phuong Ha Ngoc </author>
  </authors>
  <commentList>
    <comment ref="R9" authorId="0" shapeId="0">
      <text>
        <r>
          <rPr>
            <b/>
            <sz val="9"/>
            <color indexed="81"/>
            <rFont val="Tahoma"/>
            <family val="2"/>
          </rPr>
          <t>Ngan Trieu Thi My [Reception]:</t>
        </r>
        <r>
          <rPr>
            <sz val="9"/>
            <color indexed="81"/>
            <rFont val="Tahoma"/>
            <family val="2"/>
          </rPr>
          <t xml:space="preserve">
từ ngày 1/10/2013 nghỉ thai sản 
</t>
        </r>
      </text>
    </comment>
    <comment ref="C52" authorId="1" shapeId="0">
      <text>
        <r>
          <rPr>
            <sz val="9"/>
            <color indexed="81"/>
            <rFont val="Tahoma"/>
            <family val="2"/>
          </rPr>
          <t>Phuong Ha Ngoc : nghi ko luong tu thang 2/13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G59" authorId="0" shapeId="0">
      <text>
        <r>
          <rPr>
            <b/>
            <sz val="9"/>
            <color indexed="81"/>
            <rFont val="Tahoma"/>
            <family val="2"/>
          </rPr>
          <t>Ngan Trieu Thi My [Reception]:</t>
        </r>
        <r>
          <rPr>
            <sz val="9"/>
            <color indexed="81"/>
            <rFont val="Tahoma"/>
            <family val="2"/>
          </rPr>
          <t xml:space="preserve">
vo sanh
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Ngan Trieu Thi My [Reception]:</t>
        </r>
        <r>
          <rPr>
            <sz val="9"/>
            <color indexed="81"/>
            <rFont val="Tahoma"/>
            <family val="2"/>
          </rPr>
          <t xml:space="preserve">
vo sanh
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Ngan Trieu Thi My [Reception]:</t>
        </r>
        <r>
          <rPr>
            <sz val="9"/>
            <color indexed="81"/>
            <rFont val="Tahoma"/>
            <family val="2"/>
          </rPr>
          <t xml:space="preserve">
trừ 01 ngày của Mai Mỹ ở tháng Sep 2013
</t>
        </r>
      </text>
    </comment>
  </commentList>
</comments>
</file>

<file path=xl/sharedStrings.xml><?xml version="1.0" encoding="utf-8"?>
<sst xmlns="http://schemas.openxmlformats.org/spreadsheetml/2006/main" count="2852" uniqueCount="333">
  <si>
    <t>RECORD OF ANNUAL LEAVE  OSD</t>
  </si>
  <si>
    <t xml:space="preserve">Ngày chốt: </t>
  </si>
  <si>
    <t xml:space="preserve">Notes: </t>
  </si>
  <si>
    <t xml:space="preserve"> - The unpaid leave will be deducted that is calculated until recorded date</t>
  </si>
  <si>
    <t xml:space="preserve">    Not yet calculated in</t>
  </si>
  <si>
    <t xml:space="preserve">    Already calculated in</t>
  </si>
  <si>
    <t xml:space="preserve"> - For staff who allowed to take leave in advance will be deduct 01 leave day per month ( total 10 days)</t>
  </si>
  <si>
    <t>Code</t>
  </si>
  <si>
    <t>Group Name</t>
  </si>
  <si>
    <t>Position</t>
  </si>
  <si>
    <t>Starting day</t>
  </si>
  <si>
    <t>Added leave 2012 ( working more than 3 yrs)</t>
  </si>
  <si>
    <t>Compensati for OT/ Marriage/Meternity</t>
  </si>
  <si>
    <t>Leave of Jan</t>
  </si>
  <si>
    <t>Total Annual leaves until Jan '13</t>
  </si>
  <si>
    <t xml:space="preserve">Total day off </t>
  </si>
  <si>
    <t>Balance Normal</t>
  </si>
  <si>
    <t>Deduct in Jan-2013 's salary</t>
  </si>
  <si>
    <t>Balance until 20/1/2013</t>
  </si>
  <si>
    <t>Notes</t>
  </si>
  <si>
    <t xml:space="preserve"> MANAGERS / WEB DESIGNER</t>
  </si>
  <si>
    <t>Nghỉ việc trong tháng</t>
  </si>
  <si>
    <t>tuan.ho</t>
  </si>
  <si>
    <t>Hồ Anh Tuấn</t>
  </si>
  <si>
    <t>PM</t>
  </si>
  <si>
    <t>Thử việc trong tháng</t>
  </si>
  <si>
    <t>chau.tran</t>
  </si>
  <si>
    <t>Trần Diễm Châu</t>
  </si>
  <si>
    <t>Designer</t>
  </si>
  <si>
    <t>BACK OFFICE</t>
  </si>
  <si>
    <t>Ký hợp đồng lao động trong tháng</t>
  </si>
  <si>
    <t>lai.nguyen</t>
  </si>
  <si>
    <t>Nguyễn Thị Lài</t>
  </si>
  <si>
    <t>OM</t>
  </si>
  <si>
    <t>ha.truong</t>
  </si>
  <si>
    <t>Trương Thị Thanh Hà</t>
  </si>
  <si>
    <t xml:space="preserve">Accountant </t>
  </si>
  <si>
    <t>ngan.trieu</t>
  </si>
  <si>
    <t>Triệu Thị Mỹ Ngân</t>
  </si>
  <si>
    <t>Receptionist</t>
  </si>
  <si>
    <t>uyen.ha</t>
  </si>
  <si>
    <t>Hà Thị Phương Uyên</t>
  </si>
  <si>
    <t>HR &amp; Admin</t>
  </si>
  <si>
    <t>hoang.nguyen</t>
  </si>
  <si>
    <t>Nguyễn Như Thái Hoàng</t>
  </si>
  <si>
    <t>IT manager</t>
  </si>
  <si>
    <t>tri.nguyen</t>
  </si>
  <si>
    <t>Nguyễn Minh Trí</t>
  </si>
  <si>
    <t>IT Assistant</t>
  </si>
  <si>
    <t>kim.nguyen</t>
  </si>
  <si>
    <t>Nguyễn Đắc Kim</t>
  </si>
  <si>
    <t>Driver</t>
  </si>
  <si>
    <t>Hà Ngọc Phượng</t>
  </si>
  <si>
    <t>Kitty's Projects (MSP) 2</t>
  </si>
  <si>
    <t>nhat.van</t>
  </si>
  <si>
    <t>Văn Minh Nhật</t>
  </si>
  <si>
    <t>Developer</t>
  </si>
  <si>
    <t>lam.huynh</t>
  </si>
  <si>
    <t>Huỳnh Sơn Lâm</t>
  </si>
  <si>
    <t>yen.ho</t>
  </si>
  <si>
    <t>Hồ Ngọc Yên</t>
  </si>
  <si>
    <t>CONEXUS 1</t>
  </si>
  <si>
    <t>loc.nguyen</t>
  </si>
  <si>
    <t>Nguyễn Tấn Lộc</t>
  </si>
  <si>
    <t>Team Leader</t>
  </si>
  <si>
    <t>vinh.tran</t>
  </si>
  <si>
    <t>Trần Quang Vinh</t>
  </si>
  <si>
    <t>nguyen.le</t>
  </si>
  <si>
    <t>Lê Quang Nguyên</t>
  </si>
  <si>
    <t>diem.quach</t>
  </si>
  <si>
    <t>Quách Dương Phú Diễm</t>
  </si>
  <si>
    <t>tuan.vo</t>
  </si>
  <si>
    <t>Võ Nguyễn Anh Tuấn</t>
  </si>
  <si>
    <t>lam.nguyen</t>
  </si>
  <si>
    <t>Nguyễn Ngọc Lam</t>
  </si>
  <si>
    <t>tu.nguyen</t>
  </si>
  <si>
    <t>Nguyễn Ngọc Tư</t>
  </si>
  <si>
    <t>nam.huynh</t>
  </si>
  <si>
    <t>Huỳnh Quốc Nam</t>
  </si>
  <si>
    <t xml:space="preserve">Trần Hải Sơn </t>
  </si>
  <si>
    <t>CONEXUS 2</t>
  </si>
  <si>
    <t>nhat.nguyen</t>
  </si>
  <si>
    <t>Nguyễn Minh Nhật</t>
  </si>
  <si>
    <t>luc.tran</t>
  </si>
  <si>
    <t>Trần  Lực</t>
  </si>
  <si>
    <t>nam.nguyen</t>
  </si>
  <si>
    <t>Nguyễn Văn Nam</t>
  </si>
  <si>
    <t>nhin.nguyen</t>
  </si>
  <si>
    <t>Nguyễn Công Nhịn</t>
  </si>
  <si>
    <t>hieu.lam</t>
  </si>
  <si>
    <t>Lâm Chí Hiếu</t>
  </si>
  <si>
    <t>linh.pham</t>
  </si>
  <si>
    <t>Phạm Ngọc Linh</t>
  </si>
  <si>
    <t>Nguyễn Lê Minh Khôi</t>
  </si>
  <si>
    <t>duong.nguyen</t>
  </si>
  <si>
    <t>Nguyễn Duy Dương</t>
  </si>
  <si>
    <t>CONEXUS QC</t>
  </si>
  <si>
    <t>nghia.dao</t>
  </si>
  <si>
    <t>Đào Trọng Nghĩa</t>
  </si>
  <si>
    <t>QC</t>
  </si>
  <si>
    <t>ngoc.doan</t>
  </si>
  <si>
    <t>Đoàn Thị Minh Ngọc</t>
  </si>
  <si>
    <t xml:space="preserve">Trần Văn Tiến </t>
  </si>
  <si>
    <t xml:space="preserve">Võ Thị Mai Mỹ </t>
  </si>
  <si>
    <t>Đỗ Phạm Xuân Thuỷ</t>
  </si>
  <si>
    <t>Lã Hồ Tuấn Vũ</t>
  </si>
  <si>
    <t>CROOZE MODE</t>
  </si>
  <si>
    <t>phong.hoang</t>
  </si>
  <si>
    <t>Hoàng Nguyễn Thanh Phong</t>
  </si>
  <si>
    <t>tung.do</t>
  </si>
  <si>
    <t>Đỗ Thanh Tùng</t>
  </si>
  <si>
    <t>hien.nguyen</t>
  </si>
  <si>
    <t>Nguyễn Anh Tuấn Hiển</t>
  </si>
  <si>
    <t>KITTY PROJECTS (MSP)</t>
  </si>
  <si>
    <t>hao.pham</t>
  </si>
  <si>
    <t>Phạm Văn Hào</t>
  </si>
  <si>
    <t>que.phan</t>
  </si>
  <si>
    <t>Phan Thị Ngọc Quế</t>
  </si>
  <si>
    <t>phuong.pham</t>
  </si>
  <si>
    <t>Phạm Thụy Minh Phương</t>
  </si>
  <si>
    <t>khanh.bui</t>
  </si>
  <si>
    <t>Bùi Sỹ Khánh</t>
  </si>
  <si>
    <t>thanh.tran</t>
  </si>
  <si>
    <t>Trần Ngọc Thạnh</t>
  </si>
  <si>
    <t>tan.nguyen</t>
  </si>
  <si>
    <t>Nguyễn Tấn</t>
  </si>
  <si>
    <t>tung.le</t>
  </si>
  <si>
    <t>Lê Thanh Tùng</t>
  </si>
  <si>
    <t>mien.bui</t>
  </si>
  <si>
    <t>Bùi Thị Miền</t>
  </si>
  <si>
    <t>SIGURD'S PROJECT</t>
  </si>
  <si>
    <t>anh.nguyen</t>
  </si>
  <si>
    <t>Nguyễn Quốc Anh</t>
  </si>
  <si>
    <t>WOTIF</t>
  </si>
  <si>
    <t>tam.ho</t>
  </si>
  <si>
    <t>Hồ Văn Tâm</t>
  </si>
  <si>
    <t>tan.tran</t>
  </si>
  <si>
    <t>Trần Minh Tân</t>
  </si>
  <si>
    <t>vy.ta</t>
  </si>
  <si>
    <t>Tạ Công Vỹ</t>
  </si>
  <si>
    <t>phuc.pham</t>
  </si>
  <si>
    <t>Phạm Phi Phúc</t>
  </si>
  <si>
    <t>ngoc.nguyen</t>
  </si>
  <si>
    <t>Nguyễn Thanh Ngọc</t>
  </si>
  <si>
    <t>Hà Trần Tuệ Khương</t>
  </si>
  <si>
    <t xml:space="preserve">Vũ Minh Tuấn </t>
  </si>
  <si>
    <t xml:space="preserve">Trần Chí Cao </t>
  </si>
  <si>
    <t xml:space="preserve">Đinh Duy Tài </t>
  </si>
  <si>
    <t xml:space="preserve">Bạch Hùng Cường </t>
  </si>
  <si>
    <t>ha.nguyen</t>
  </si>
  <si>
    <t>Nguyễn Thị Thanh Hà</t>
  </si>
  <si>
    <t>thuan.nguyen</t>
  </si>
  <si>
    <t>Nguyễn Thái Thuận</t>
  </si>
  <si>
    <t>Luu Vinh Quang</t>
  </si>
  <si>
    <t>IMAGEWARE AS</t>
  </si>
  <si>
    <t>chinh.dang</t>
  </si>
  <si>
    <t>Đặng Trường Chính</t>
  </si>
  <si>
    <t xml:space="preserve">Cù Ngọc Sang </t>
  </si>
  <si>
    <t xml:space="preserve">Trần Chí Hiếu </t>
  </si>
  <si>
    <t>KiKoRa</t>
  </si>
  <si>
    <t>quan.nguyen</t>
  </si>
  <si>
    <t>Nguyễn Phạm Minh Quân</t>
  </si>
  <si>
    <t>Đinh Bá Nhựt</t>
  </si>
  <si>
    <t>Nguyễn Nhất Nguyên</t>
  </si>
  <si>
    <t xml:space="preserve">Đỗ Việt Linh </t>
  </si>
  <si>
    <t>`</t>
  </si>
  <si>
    <t>Balance until 28/12/2012</t>
  </si>
  <si>
    <t>Leave of Feb</t>
  </si>
  <si>
    <t>Total Annual leaves until Feb '13</t>
  </si>
  <si>
    <t>Deduct in Feb-2013 's salary</t>
  </si>
  <si>
    <t>Balance until 20/2/2013</t>
  </si>
  <si>
    <t>Trần Văn Tiến</t>
  </si>
  <si>
    <t xml:space="preserve">Nguyễn Trí Dũng </t>
  </si>
  <si>
    <t>Vũ Thiện Tâm</t>
  </si>
  <si>
    <t xml:space="preserve">Lê Nguyễn Nhật Bằng </t>
  </si>
  <si>
    <t>Nguyễn Hữu Khương</t>
  </si>
  <si>
    <t>Phạm Thái Hoàng</t>
  </si>
  <si>
    <t>Oyvind</t>
  </si>
  <si>
    <t>Trần Văn Quang</t>
  </si>
  <si>
    <t>Ko tính phép: Ms. Kieu, Kim Pho La, Oyvind</t>
  </si>
  <si>
    <t>Total Annual leaves until Mar '13</t>
  </si>
  <si>
    <t>Balance until 20 Mar'13</t>
  </si>
  <si>
    <t>Balance until 20 Feb '13</t>
  </si>
  <si>
    <t>Đỗ Việt Linh</t>
  </si>
  <si>
    <t>Trần Hải Sơn</t>
  </si>
  <si>
    <t>Võ Thị Mai Mỹ</t>
  </si>
  <si>
    <t>Trần Chí Cao</t>
  </si>
  <si>
    <t>Vũ Minh Tuấn</t>
  </si>
  <si>
    <t>Đinh Duy Tài</t>
  </si>
  <si>
    <t>Bạch Hùng Cường</t>
  </si>
  <si>
    <t>Cù Ngọc Sang</t>
  </si>
  <si>
    <t>Trần Chí Hiếu</t>
  </si>
  <si>
    <t>Nguyễn Trí Dũng</t>
  </si>
  <si>
    <t>Lê Nguyễn Nhật Bằng</t>
  </si>
  <si>
    <t>Đỗ Trần Nhựt Khánh</t>
  </si>
  <si>
    <t>Đàm Quang Định</t>
  </si>
  <si>
    <t>General Scrum Master</t>
  </si>
  <si>
    <t>Leave of Mar</t>
  </si>
  <si>
    <t>Deduct in Mar-2013 's salary</t>
  </si>
  <si>
    <t>phuong.ha</t>
  </si>
  <si>
    <t>son.tran</t>
  </si>
  <si>
    <t>tien.tran</t>
  </si>
  <si>
    <t>my.vo</t>
  </si>
  <si>
    <t>thuy.do</t>
  </si>
  <si>
    <t>vu.la</t>
  </si>
  <si>
    <t>hoang.pham</t>
  </si>
  <si>
    <t>quang.tran</t>
  </si>
  <si>
    <t>khanh.do</t>
  </si>
  <si>
    <t>dinh.dam</t>
  </si>
  <si>
    <t>cao.tran</t>
  </si>
  <si>
    <t>tuan.vu</t>
  </si>
  <si>
    <t>tai.dinh</t>
  </si>
  <si>
    <t>cuong.bach</t>
  </si>
  <si>
    <t>quang.luu</t>
  </si>
  <si>
    <t>sang.cu</t>
  </si>
  <si>
    <t>hieu.tran</t>
  </si>
  <si>
    <t>dung.nguyen</t>
  </si>
  <si>
    <t>bang.le</t>
  </si>
  <si>
    <t>khuong.nguyen</t>
  </si>
  <si>
    <t>nhut.dinh</t>
  </si>
  <si>
    <t>nguyen.nguyen</t>
  </si>
  <si>
    <t>linh.do</t>
  </si>
  <si>
    <t>tam.vu</t>
  </si>
  <si>
    <t>khoi.nguyen</t>
  </si>
  <si>
    <t>khuong.ha</t>
  </si>
  <si>
    <t>Leave of April</t>
  </si>
  <si>
    <t>Total Annual leaves until April '13</t>
  </si>
  <si>
    <t>Deduct in Apr -2013 's salary</t>
  </si>
  <si>
    <t>Balance until 20 Apr'13</t>
  </si>
  <si>
    <t>Ngày phép tháng ký hợp đồng:</t>
  </si>
  <si>
    <t>1. ký từ ngày 01-10: 1 ngày phép</t>
  </si>
  <si>
    <t>2. Ngày 11-20: 0.5 ngày phép</t>
  </si>
  <si>
    <t>3. Từ 21 tro di: ko có phép</t>
  </si>
  <si>
    <t xml:space="preserve">Phép lúc nghỉ việc: </t>
  </si>
  <si>
    <t>1. &lt; 1 tuần: 0</t>
  </si>
  <si>
    <t>2. 7-15 ngày: 0.5 ngày</t>
  </si>
  <si>
    <t>3. &gt;15 ngày: 1 ngày</t>
  </si>
  <si>
    <t>Hr Tool</t>
  </si>
  <si>
    <t>Quách Phi Thông</t>
  </si>
  <si>
    <t>Lê Nguyễn Duy Lam</t>
  </si>
  <si>
    <t>Nguyễn Anh Tú</t>
  </si>
  <si>
    <t>Phạm Xuân Công</t>
  </si>
  <si>
    <t>cong.pham</t>
  </si>
  <si>
    <t>thong.quach</t>
  </si>
  <si>
    <t>anhtu.nguyen</t>
  </si>
  <si>
    <t>lam.le</t>
  </si>
  <si>
    <t>ATI</t>
  </si>
  <si>
    <t>Lê Ngọc Thanh Hương</t>
  </si>
  <si>
    <t>Not yet calculated in</t>
  </si>
  <si>
    <t>Nguyễn Văn Hảo</t>
  </si>
  <si>
    <t>Hoàng Phan Bảo Trân</t>
  </si>
  <si>
    <t>Trần Hoàng Bảo Trân</t>
  </si>
  <si>
    <t xml:space="preserve"> </t>
  </si>
  <si>
    <t>Võ Văn An</t>
  </si>
  <si>
    <t>huong.le</t>
  </si>
  <si>
    <t>tran.hoang</t>
  </si>
  <si>
    <t>CONEXUS 4</t>
  </si>
  <si>
    <t>an.vo</t>
  </si>
  <si>
    <t>Total Annual leaves until May '13</t>
  </si>
  <si>
    <t>Leave of May</t>
  </si>
  <si>
    <t>Balance until 20 May '13</t>
  </si>
  <si>
    <t>Deduct in May -2013 's salary</t>
  </si>
  <si>
    <t>Balance until 20 May'13</t>
  </si>
  <si>
    <t>Leave of  June</t>
  </si>
  <si>
    <t>Total Annual leaves until June '13</t>
  </si>
  <si>
    <t>Deduct in June -2013 's salary</t>
  </si>
  <si>
    <t xml:space="preserve">  </t>
  </si>
  <si>
    <t>Independent work</t>
  </si>
  <si>
    <t>toan.tran</t>
  </si>
  <si>
    <t>Trần Quốc Toản</t>
  </si>
  <si>
    <t>Balance until 20 June'13</t>
  </si>
  <si>
    <t>Leave of  July</t>
  </si>
  <si>
    <t>Total Annual leaves until July '13</t>
  </si>
  <si>
    <t>Deduct in July -2013 's salary</t>
  </si>
  <si>
    <t>ha.pham</t>
  </si>
  <si>
    <t>Phạm Thái Hà</t>
  </si>
  <si>
    <t>long.huynh</t>
  </si>
  <si>
    <t>Huỳnh Quang Long</t>
  </si>
  <si>
    <t>duyhung.nguyen</t>
  </si>
  <si>
    <t>Nguyễn Duy Hưng</t>
  </si>
  <si>
    <t>Triploga</t>
  </si>
  <si>
    <t>hung.nguyen</t>
  </si>
  <si>
    <t>Nguyễn Tấn Hưng</t>
  </si>
  <si>
    <t>san.tran</t>
  </si>
  <si>
    <t>Trần Cộng Sản</t>
  </si>
  <si>
    <t>hoa.mai</t>
  </si>
  <si>
    <t>Mai Văn Hòa</t>
  </si>
  <si>
    <t>sy.nguyen</t>
  </si>
  <si>
    <t>Nguyễn Giang Sỹ</t>
  </si>
  <si>
    <t>quynh.vo</t>
  </si>
  <si>
    <t>Võ Thụy Cẩm Quỳnh</t>
  </si>
  <si>
    <t>Nguyễn Trọng Tấn</t>
  </si>
  <si>
    <t>.</t>
  </si>
  <si>
    <t>Translator</t>
  </si>
  <si>
    <t>Balance until 20 July'13</t>
  </si>
  <si>
    <t>Total Annual leaves until Aug '13</t>
  </si>
  <si>
    <t>Deduct in Aug -2013 's salary</t>
  </si>
  <si>
    <t>Leave of  Aug</t>
  </si>
  <si>
    <t>Lê Đức Chiêu Minh</t>
  </si>
  <si>
    <t>Translator/Ass</t>
  </si>
  <si>
    <t>Ville Arto Tapani Kaipainen</t>
  </si>
  <si>
    <t>Lưu Vinh Quang</t>
  </si>
  <si>
    <t>Balance until 16 Aug'13</t>
  </si>
  <si>
    <t>Balance until 20 Aug'13</t>
  </si>
  <si>
    <t>Leave of  Sept</t>
  </si>
  <si>
    <t>Total Annual leaves until Sept '13</t>
  </si>
  <si>
    <t>7.8.2013</t>
  </si>
  <si>
    <t>Deduct in Sept -2013 's salary</t>
  </si>
  <si>
    <t>Balance until 20 Sept'13</t>
  </si>
  <si>
    <t>QK</t>
  </si>
  <si>
    <t>minh.le</t>
  </si>
  <si>
    <t>hoai.nguyen</t>
  </si>
  <si>
    <t>Nguyễn Thanh Hoài</t>
  </si>
  <si>
    <t>Ville.Kaipainen</t>
  </si>
  <si>
    <t>Điều phối dự án</t>
  </si>
  <si>
    <t>Not yet calculated in Aug</t>
  </si>
  <si>
    <t xml:space="preserve"> MANAGERS </t>
  </si>
  <si>
    <t>tu.tran</t>
  </si>
  <si>
    <t>Trần Thanh Tú</t>
  </si>
  <si>
    <t>sang.thach</t>
  </si>
  <si>
    <t>Thạch Minh Sang</t>
  </si>
  <si>
    <t>thi.nguyen</t>
  </si>
  <si>
    <t>Nguyễn Mai Anh Thi</t>
  </si>
  <si>
    <t>tai.nguyen</t>
  </si>
  <si>
    <t>Nguyễn Cao Tài</t>
  </si>
  <si>
    <t>Nguyễn Văn Bảo Anh</t>
  </si>
  <si>
    <t>baoanh.nguyen</t>
  </si>
  <si>
    <t xml:space="preserve">    Already calculated in Oct</t>
  </si>
  <si>
    <t>Deduct in Oct -2013 's salary</t>
  </si>
  <si>
    <t>Balance until 13 Oct'13</t>
  </si>
  <si>
    <t>Balance until 22 Sept'13</t>
  </si>
  <si>
    <t>Total Annual leaves until Oct '13</t>
  </si>
  <si>
    <t>Leave of 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</si>
</sst>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5" formatCode="mmm\-yyyy"/>
    <numFmt numFmtId="166" formatCode="d\-mmm\-yyyy"/>
    <numFmt numFmtId="167" formatCode="#,##0.0"/>
    <numFmt numFmtId="168" formatCode="[$-409]d\-mmm\-yy;@"/>
    <numFmt numFmtId="169" formatCode="0.0;[Red]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  <charset val="163"/>
    </font>
    <font>
      <sz val="8"/>
      <color rgb="FFFF0000"/>
      <name val="Arial"/>
      <family val="2"/>
      <charset val="163"/>
    </font>
    <font>
      <sz val="8"/>
      <name val="Arial"/>
      <family val="2"/>
      <charset val="163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7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C00000"/>
      <name val="Calibri"/>
      <family val="2"/>
      <charset val="163"/>
      <scheme val="minor"/>
    </font>
    <font>
      <b/>
      <sz val="8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charset val="163"/>
      <scheme val="minor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0" fillId="0" borderId="0"/>
  </cellStyleXfs>
  <cellXfs count="4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/>
    <xf numFmtId="43" fontId="1" fillId="0" borderId="0" xfId="1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5" fontId="0" fillId="0" borderId="0" xfId="0" applyNumberForma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1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4" xfId="0" applyFont="1" applyFill="1" applyBorder="1" applyAlignment="1"/>
    <xf numFmtId="43" fontId="10" fillId="0" borderId="0" xfId="1" applyFont="1" applyAlignment="1">
      <alignment horizontal="center"/>
    </xf>
    <xf numFmtId="0" fontId="14" fillId="0" borderId="0" xfId="0" applyFont="1"/>
    <xf numFmtId="0" fontId="15" fillId="2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5" xfId="0" quotePrefix="1" applyFont="1" applyFill="1" applyBorder="1" applyAlignment="1">
      <alignment horizontal="center" vertical="center" wrapText="1"/>
    </xf>
    <xf numFmtId="0" fontId="18" fillId="2" borderId="5" xfId="0" quotePrefix="1" applyFont="1" applyFill="1" applyBorder="1" applyAlignment="1">
      <alignment horizontal="center" vertical="center" wrapText="1"/>
    </xf>
    <xf numFmtId="0" fontId="19" fillId="2" borderId="5" xfId="0" quotePrefix="1" applyFont="1" applyFill="1" applyBorder="1" applyAlignment="1">
      <alignment horizontal="center" vertical="center" wrapText="1"/>
    </xf>
    <xf numFmtId="0" fontId="15" fillId="2" borderId="5" xfId="0" quotePrefix="1" applyFont="1" applyFill="1" applyBorder="1" applyAlignment="1">
      <alignment horizontal="center" vertical="center" wrapText="1"/>
    </xf>
    <xf numFmtId="0" fontId="15" fillId="2" borderId="4" xfId="2" applyFont="1" applyFill="1" applyBorder="1" applyAlignment="1">
      <alignment horizontal="center" vertical="center" wrapText="1"/>
    </xf>
    <xf numFmtId="43" fontId="0" fillId="3" borderId="5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 wrapText="1"/>
    </xf>
    <xf numFmtId="0" fontId="21" fillId="4" borderId="7" xfId="0" applyFont="1" applyFill="1" applyBorder="1" applyAlignment="1"/>
    <xf numFmtId="0" fontId="22" fillId="4" borderId="7" xfId="0" applyFont="1" applyFill="1" applyBorder="1" applyAlignment="1"/>
    <xf numFmtId="0" fontId="21" fillId="5" borderId="7" xfId="0" applyFont="1" applyFill="1" applyBorder="1" applyAlignment="1"/>
    <xf numFmtId="167" fontId="1" fillId="4" borderId="7" xfId="1" applyNumberFormat="1" applyFont="1" applyFill="1" applyBorder="1" applyAlignment="1">
      <alignment horizontal="center"/>
    </xf>
    <xf numFmtId="0" fontId="2" fillId="4" borderId="7" xfId="0" applyFont="1" applyFill="1" applyBorder="1"/>
    <xf numFmtId="0" fontId="0" fillId="4" borderId="7" xfId="0" applyFill="1" applyBorder="1"/>
    <xf numFmtId="0" fontId="23" fillId="6" borderId="0" xfId="0" applyFont="1" applyFill="1"/>
    <xf numFmtId="0" fontId="24" fillId="0" borderId="8" xfId="0" applyFont="1" applyFill="1" applyBorder="1" applyAlignment="1">
      <alignment horizontal="center"/>
    </xf>
    <xf numFmtId="0" fontId="25" fillId="0" borderId="8" xfId="0" applyFont="1" applyBorder="1"/>
    <xf numFmtId="0" fontId="24" fillId="0" borderId="8" xfId="0" applyFont="1" applyFill="1" applyBorder="1" applyAlignment="1"/>
    <xf numFmtId="164" fontId="26" fillId="0" borderId="8" xfId="0" applyNumberFormat="1" applyFont="1" applyBorder="1"/>
    <xf numFmtId="164" fontId="13" fillId="0" borderId="8" xfId="0" applyNumberFormat="1" applyFont="1" applyBorder="1"/>
    <xf numFmtId="164" fontId="27" fillId="0" borderId="8" xfId="0" applyNumberFormat="1" applyFont="1" applyBorder="1"/>
    <xf numFmtId="164" fontId="28" fillId="5" borderId="8" xfId="0" applyNumberFormat="1" applyFont="1" applyFill="1" applyBorder="1"/>
    <xf numFmtId="167" fontId="28" fillId="5" borderId="8" xfId="1" applyNumberFormat="1" applyFont="1" applyFill="1" applyBorder="1"/>
    <xf numFmtId="0" fontId="0" fillId="5" borderId="8" xfId="0" applyFill="1" applyBorder="1"/>
    <xf numFmtId="164" fontId="29" fillId="5" borderId="8" xfId="0" applyNumberFormat="1" applyFont="1" applyFill="1" applyBorder="1"/>
    <xf numFmtId="164" fontId="30" fillId="0" borderId="8" xfId="0" applyNumberFormat="1" applyFont="1" applyBorder="1"/>
    <xf numFmtId="43" fontId="1" fillId="3" borderId="8" xfId="1" applyFont="1" applyFill="1" applyBorder="1" applyAlignment="1">
      <alignment horizontal="center"/>
    </xf>
    <xf numFmtId="164" fontId="2" fillId="0" borderId="8" xfId="0" applyNumberFormat="1" applyFont="1" applyBorder="1"/>
    <xf numFmtId="164" fontId="28" fillId="0" borderId="8" xfId="0" applyNumberFormat="1" applyFont="1" applyBorder="1"/>
    <xf numFmtId="0" fontId="0" fillId="0" borderId="8" xfId="0" applyBorder="1"/>
    <xf numFmtId="0" fontId="23" fillId="7" borderId="0" xfId="0" applyFont="1" applyFill="1"/>
    <xf numFmtId="0" fontId="31" fillId="5" borderId="8" xfId="0" applyFont="1" applyFill="1" applyBorder="1" applyAlignment="1">
      <alignment horizontal="center"/>
    </xf>
    <xf numFmtId="0" fontId="31" fillId="5" borderId="8" xfId="0" applyFont="1" applyFill="1" applyBorder="1" applyAlignment="1"/>
    <xf numFmtId="0" fontId="23" fillId="8" borderId="0" xfId="0" applyFont="1" applyFill="1"/>
    <xf numFmtId="0" fontId="24" fillId="0" borderId="8" xfId="0" applyFont="1" applyBorder="1" applyAlignment="1"/>
    <xf numFmtId="0" fontId="24" fillId="5" borderId="8" xfId="0" applyFont="1" applyFill="1" applyBorder="1" applyAlignment="1"/>
    <xf numFmtId="164" fontId="26" fillId="5" borderId="8" xfId="0" applyNumberFormat="1" applyFont="1" applyFill="1" applyBorder="1"/>
    <xf numFmtId="0" fontId="25" fillId="5" borderId="8" xfId="0" applyFont="1" applyFill="1" applyBorder="1"/>
    <xf numFmtId="0" fontId="25" fillId="0" borderId="9" xfId="0" applyFont="1" applyFill="1" applyBorder="1"/>
    <xf numFmtId="0" fontId="24" fillId="0" borderId="9" xfId="0" applyFont="1" applyFill="1" applyBorder="1" applyAlignment="1"/>
    <xf numFmtId="164" fontId="26" fillId="0" borderId="9" xfId="0" applyNumberFormat="1" applyFont="1" applyBorder="1"/>
    <xf numFmtId="164" fontId="27" fillId="0" borderId="9" xfId="0" applyNumberFormat="1" applyFont="1" applyBorder="1"/>
    <xf numFmtId="0" fontId="31" fillId="0" borderId="8" xfId="0" applyFont="1" applyBorder="1" applyAlignment="1">
      <alignment horizontal="center"/>
    </xf>
    <xf numFmtId="0" fontId="31" fillId="0" borderId="8" xfId="0" applyFont="1" applyBorder="1" applyAlignment="1"/>
    <xf numFmtId="0" fontId="25" fillId="0" borderId="10" xfId="0" applyFont="1" applyFill="1" applyBorder="1"/>
    <xf numFmtId="0" fontId="31" fillId="0" borderId="10" xfId="0" applyFont="1" applyFill="1" applyBorder="1" applyAlignment="1"/>
    <xf numFmtId="0" fontId="24" fillId="0" borderId="10" xfId="0" applyFont="1" applyFill="1" applyBorder="1" applyAlignment="1"/>
    <xf numFmtId="164" fontId="26" fillId="0" borderId="10" xfId="0" applyNumberFormat="1" applyFont="1" applyBorder="1"/>
    <xf numFmtId="164" fontId="13" fillId="0" borderId="10" xfId="0" applyNumberFormat="1" applyFont="1" applyBorder="1"/>
    <xf numFmtId="164" fontId="27" fillId="0" borderId="10" xfId="0" applyNumberFormat="1" applyFont="1" applyBorder="1"/>
    <xf numFmtId="164" fontId="28" fillId="5" borderId="10" xfId="0" applyNumberFormat="1" applyFont="1" applyFill="1" applyBorder="1"/>
    <xf numFmtId="167" fontId="28" fillId="5" borderId="10" xfId="1" applyNumberFormat="1" applyFont="1" applyFill="1" applyBorder="1"/>
    <xf numFmtId="164" fontId="30" fillId="0" borderId="10" xfId="0" applyNumberFormat="1" applyFont="1" applyBorder="1"/>
    <xf numFmtId="164" fontId="28" fillId="0" borderId="10" xfId="0" applyNumberFormat="1" applyFont="1" applyBorder="1"/>
    <xf numFmtId="0" fontId="0" fillId="0" borderId="10" xfId="0" applyBorder="1" applyAlignment="1">
      <alignment wrapText="1"/>
    </xf>
    <xf numFmtId="0" fontId="31" fillId="0" borderId="8" xfId="0" applyFont="1" applyFill="1" applyBorder="1" applyAlignment="1"/>
    <xf numFmtId="0" fontId="31" fillId="7" borderId="8" xfId="0" applyFont="1" applyFill="1" applyBorder="1" applyAlignment="1"/>
    <xf numFmtId="164" fontId="28" fillId="5" borderId="8" xfId="1" applyNumberFormat="1" applyFont="1" applyFill="1" applyBorder="1"/>
    <xf numFmtId="164" fontId="28" fillId="0" borderId="8" xfId="1" applyNumberFormat="1" applyFont="1" applyBorder="1"/>
    <xf numFmtId="0" fontId="25" fillId="0" borderId="8" xfId="0" applyFont="1" applyFill="1" applyBorder="1"/>
    <xf numFmtId="0" fontId="0" fillId="0" borderId="8" xfId="0" applyBorder="1" applyAlignment="1">
      <alignment wrapText="1"/>
    </xf>
    <xf numFmtId="164" fontId="13" fillId="5" borderId="8" xfId="0" applyNumberFormat="1" applyFont="1" applyFill="1" applyBorder="1"/>
    <xf numFmtId="164" fontId="27" fillId="5" borderId="8" xfId="0" applyNumberFormat="1" applyFont="1" applyFill="1" applyBorder="1"/>
    <xf numFmtId="164" fontId="30" fillId="5" borderId="8" xfId="0" applyNumberFormat="1" applyFont="1" applyFill="1" applyBorder="1"/>
    <xf numFmtId="164" fontId="2" fillId="5" borderId="8" xfId="0" applyNumberFormat="1" applyFont="1" applyFill="1" applyBorder="1"/>
    <xf numFmtId="0" fontId="0" fillId="5" borderId="0" xfId="0" applyFill="1"/>
    <xf numFmtId="0" fontId="25" fillId="0" borderId="9" xfId="0" applyFont="1" applyBorder="1"/>
    <xf numFmtId="0" fontId="31" fillId="7" borderId="9" xfId="0" applyFont="1" applyFill="1" applyBorder="1" applyAlignment="1"/>
    <xf numFmtId="164" fontId="28" fillId="5" borderId="9" xfId="0" applyNumberFormat="1" applyFont="1" applyFill="1" applyBorder="1"/>
    <xf numFmtId="167" fontId="28" fillId="5" borderId="9" xfId="1" applyNumberFormat="1" applyFont="1" applyFill="1" applyBorder="1"/>
    <xf numFmtId="164" fontId="28" fillId="0" borderId="9" xfId="0" applyNumberFormat="1" applyFont="1" applyBorder="1"/>
    <xf numFmtId="0" fontId="0" fillId="0" borderId="9" xfId="0" applyBorder="1"/>
    <xf numFmtId="0" fontId="24" fillId="7" borderId="9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 wrapText="1"/>
    </xf>
    <xf numFmtId="0" fontId="21" fillId="4" borderId="11" xfId="0" applyFont="1" applyFill="1" applyBorder="1" applyAlignment="1"/>
    <xf numFmtId="14" fontId="24" fillId="7" borderId="8" xfId="0" applyNumberFormat="1" applyFont="1" applyFill="1" applyBorder="1" applyAlignment="1">
      <alignment horizontal="center"/>
    </xf>
    <xf numFmtId="14" fontId="24" fillId="7" borderId="8" xfId="0" applyNumberFormat="1" applyFont="1" applyFill="1" applyBorder="1" applyAlignment="1">
      <alignment horizontal="left"/>
    </xf>
    <xf numFmtId="0" fontId="24" fillId="0" borderId="12" xfId="0" applyFont="1" applyFill="1" applyBorder="1" applyAlignment="1"/>
    <xf numFmtId="0" fontId="21" fillId="0" borderId="7" xfId="0" applyFont="1" applyFill="1" applyBorder="1" applyAlignment="1"/>
    <xf numFmtId="0" fontId="0" fillId="0" borderId="7" xfId="0" applyFill="1" applyBorder="1"/>
    <xf numFmtId="14" fontId="24" fillId="7" borderId="9" xfId="0" applyNumberFormat="1" applyFont="1" applyFill="1" applyBorder="1" applyAlignment="1">
      <alignment horizontal="center"/>
    </xf>
    <xf numFmtId="14" fontId="24" fillId="7" borderId="9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68" fontId="24" fillId="0" borderId="8" xfId="0" applyNumberFormat="1" applyFont="1" applyFill="1" applyBorder="1" applyAlignment="1">
      <alignment horizontal="center"/>
    </xf>
    <xf numFmtId="168" fontId="21" fillId="4" borderId="7" xfId="0" applyNumberFormat="1" applyFont="1" applyFill="1" applyBorder="1" applyAlignment="1">
      <alignment horizontal="center" wrapText="1"/>
    </xf>
    <xf numFmtId="168" fontId="24" fillId="0" borderId="9" xfId="0" applyNumberFormat="1" applyFont="1" applyFill="1" applyBorder="1" applyAlignment="1">
      <alignment horizontal="center"/>
    </xf>
    <xf numFmtId="168" fontId="24" fillId="0" borderId="10" xfId="0" applyNumberFormat="1" applyFont="1" applyFill="1" applyBorder="1" applyAlignment="1">
      <alignment horizontal="center"/>
    </xf>
    <xf numFmtId="168" fontId="24" fillId="0" borderId="8" xfId="0" quotePrefix="1" applyNumberFormat="1" applyFont="1" applyFill="1" applyBorder="1" applyAlignment="1">
      <alignment horizontal="center"/>
    </xf>
    <xf numFmtId="168" fontId="24" fillId="5" borderId="8" xfId="0" applyNumberFormat="1" applyFont="1" applyFill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68" fontId="10" fillId="0" borderId="0" xfId="0" applyNumberFormat="1" applyFont="1" applyAlignment="1">
      <alignment horizontal="center"/>
    </xf>
    <xf numFmtId="168" fontId="15" fillId="2" borderId="5" xfId="0" applyNumberFormat="1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31" fillId="9" borderId="8" xfId="0" applyFont="1" applyFill="1" applyBorder="1" applyAlignment="1"/>
    <xf numFmtId="43" fontId="1" fillId="7" borderId="8" xfId="1" applyFont="1" applyFill="1" applyBorder="1" applyAlignment="1">
      <alignment horizontal="center"/>
    </xf>
    <xf numFmtId="0" fontId="31" fillId="0" borderId="9" xfId="0" applyFont="1" applyFill="1" applyBorder="1" applyAlignment="1"/>
    <xf numFmtId="14" fontId="24" fillId="0" borderId="8" xfId="0" applyNumberFormat="1" applyFont="1" applyFill="1" applyBorder="1" applyAlignment="1">
      <alignment horizontal="left"/>
    </xf>
    <xf numFmtId="168" fontId="24" fillId="5" borderId="9" xfId="0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3" fillId="10" borderId="8" xfId="0" applyNumberFormat="1" applyFont="1" applyFill="1" applyBorder="1"/>
    <xf numFmtId="0" fontId="21" fillId="7" borderId="7" xfId="0" applyFont="1" applyFill="1" applyBorder="1" applyAlignment="1"/>
    <xf numFmtId="164" fontId="28" fillId="7" borderId="8" xfId="0" applyNumberFormat="1" applyFont="1" applyFill="1" applyBorder="1"/>
    <xf numFmtId="164" fontId="28" fillId="7" borderId="10" xfId="0" applyNumberFormat="1" applyFont="1" applyFill="1" applyBorder="1"/>
    <xf numFmtId="164" fontId="28" fillId="7" borderId="8" xfId="1" applyNumberFormat="1" applyFont="1" applyFill="1" applyBorder="1"/>
    <xf numFmtId="164" fontId="28" fillId="7" borderId="9" xfId="0" applyNumberFormat="1" applyFont="1" applyFill="1" applyBorder="1"/>
    <xf numFmtId="167" fontId="28" fillId="7" borderId="8" xfId="1" applyNumberFormat="1" applyFont="1" applyFill="1" applyBorder="1"/>
    <xf numFmtId="0" fontId="17" fillId="7" borderId="5" xfId="0" quotePrefix="1" applyFont="1" applyFill="1" applyBorder="1" applyAlignment="1">
      <alignment horizontal="center" vertical="center" wrapText="1"/>
    </xf>
    <xf numFmtId="0" fontId="0" fillId="0" borderId="0" xfId="0" applyFill="1"/>
    <xf numFmtId="164" fontId="28" fillId="0" borderId="8" xfId="0" applyNumberFormat="1" applyFont="1" applyFill="1" applyBorder="1"/>
    <xf numFmtId="164" fontId="28" fillId="0" borderId="10" xfId="0" applyNumberFormat="1" applyFont="1" applyFill="1" applyBorder="1"/>
    <xf numFmtId="164" fontId="28" fillId="0" borderId="8" xfId="1" applyNumberFormat="1" applyFont="1" applyFill="1" applyBorder="1"/>
    <xf numFmtId="164" fontId="28" fillId="0" borderId="9" xfId="0" applyNumberFormat="1" applyFont="1" applyFill="1" applyBorder="1"/>
    <xf numFmtId="167" fontId="28" fillId="0" borderId="8" xfId="1" applyNumberFormat="1" applyFont="1" applyFill="1" applyBorder="1"/>
    <xf numFmtId="0" fontId="18" fillId="7" borderId="5" xfId="0" quotePrefix="1" applyFont="1" applyFill="1" applyBorder="1" applyAlignment="1">
      <alignment horizontal="center" vertical="center" wrapText="1"/>
    </xf>
    <xf numFmtId="167" fontId="28" fillId="7" borderId="10" xfId="1" applyNumberFormat="1" applyFont="1" applyFill="1" applyBorder="1"/>
    <xf numFmtId="167" fontId="28" fillId="7" borderId="9" xfId="1" applyNumberFormat="1" applyFont="1" applyFill="1" applyBorder="1"/>
    <xf numFmtId="0" fontId="0" fillId="7" borderId="8" xfId="0" applyFill="1" applyBorder="1"/>
    <xf numFmtId="164" fontId="29" fillId="5" borderId="9" xfId="0" applyNumberFormat="1" applyFont="1" applyFill="1" applyBorder="1"/>
    <xf numFmtId="164" fontId="30" fillId="0" borderId="9" xfId="0" applyNumberFormat="1" applyFont="1" applyBorder="1"/>
    <xf numFmtId="43" fontId="1" fillId="3" borderId="9" xfId="1" applyFont="1" applyFill="1" applyBorder="1" applyAlignment="1">
      <alignment horizontal="center"/>
    </xf>
    <xf numFmtId="164" fontId="2" fillId="0" borderId="9" xfId="0" applyNumberFormat="1" applyFont="1" applyBorder="1"/>
    <xf numFmtId="165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165" fontId="13" fillId="2" borderId="3" xfId="0" applyNumberFormat="1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164" fontId="13" fillId="0" borderId="9" xfId="0" applyNumberFormat="1" applyFont="1" applyBorder="1"/>
    <xf numFmtId="167" fontId="28" fillId="5" borderId="13" xfId="1" applyNumberFormat="1" applyFont="1" applyFill="1" applyBorder="1"/>
    <xf numFmtId="165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13" fillId="2" borderId="6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65" fontId="13" fillId="2" borderId="3" xfId="0" applyNumberFormat="1" applyFont="1" applyFill="1" applyBorder="1" applyAlignment="1">
      <alignment horizontal="center"/>
    </xf>
    <xf numFmtId="165" fontId="13" fillId="2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5" xfId="0" applyFont="1" applyFill="1" applyBorder="1" applyAlignment="1">
      <alignment horizontal="left" vertical="center"/>
    </xf>
    <xf numFmtId="0" fontId="21" fillId="4" borderId="7" xfId="0" applyFont="1" applyFill="1" applyBorder="1" applyAlignment="1">
      <alignment horizontal="left" wrapText="1"/>
    </xf>
    <xf numFmtId="0" fontId="25" fillId="0" borderId="8" xfId="0" applyFont="1" applyBorder="1" applyAlignment="1">
      <alignment horizontal="left"/>
    </xf>
    <xf numFmtId="0" fontId="25" fillId="5" borderId="8" xfId="0" applyFont="1" applyFill="1" applyBorder="1" applyAlignment="1">
      <alignment horizontal="left"/>
    </xf>
    <xf numFmtId="0" fontId="25" fillId="0" borderId="9" xfId="0" applyFont="1" applyFill="1" applyBorder="1" applyAlignment="1">
      <alignment horizontal="left"/>
    </xf>
    <xf numFmtId="0" fontId="25" fillId="0" borderId="10" xfId="0" applyFont="1" applyFill="1" applyBorder="1" applyAlignment="1">
      <alignment horizontal="left"/>
    </xf>
    <xf numFmtId="0" fontId="25" fillId="0" borderId="8" xfId="0" applyFont="1" applyFill="1" applyBorder="1" applyAlignment="1">
      <alignment horizontal="left"/>
    </xf>
    <xf numFmtId="0" fontId="25" fillId="0" borderId="9" xfId="0" applyFont="1" applyBorder="1" applyAlignment="1">
      <alignment horizontal="left"/>
    </xf>
    <xf numFmtId="0" fontId="21" fillId="4" borderId="1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2" fillId="0" borderId="0" xfId="0" applyNumberFormat="1" applyFont="1"/>
    <xf numFmtId="164" fontId="13" fillId="0" borderId="8" xfId="0" applyNumberFormat="1" applyFont="1" applyFill="1" applyBorder="1"/>
    <xf numFmtId="0" fontId="31" fillId="0" borderId="13" xfId="0" applyFont="1" applyBorder="1" applyAlignment="1">
      <alignment horizontal="center"/>
    </xf>
    <xf numFmtId="0" fontId="25" fillId="0" borderId="13" xfId="0" applyFont="1" applyFill="1" applyBorder="1"/>
    <xf numFmtId="0" fontId="31" fillId="0" borderId="13" xfId="0" applyFont="1" applyFill="1" applyBorder="1" applyAlignment="1"/>
    <xf numFmtId="0" fontId="24" fillId="0" borderId="13" xfId="0" applyFont="1" applyFill="1" applyBorder="1" applyAlignment="1"/>
    <xf numFmtId="168" fontId="24" fillId="0" borderId="13" xfId="0" applyNumberFormat="1" applyFont="1" applyFill="1" applyBorder="1" applyAlignment="1">
      <alignment horizontal="center"/>
    </xf>
    <xf numFmtId="164" fontId="26" fillId="0" borderId="13" xfId="0" applyNumberFormat="1" applyFont="1" applyBorder="1"/>
    <xf numFmtId="164" fontId="13" fillId="0" borderId="13" xfId="0" applyNumberFormat="1" applyFont="1" applyBorder="1"/>
    <xf numFmtId="164" fontId="27" fillId="0" borderId="13" xfId="0" applyNumberFormat="1" applyFont="1" applyBorder="1"/>
    <xf numFmtId="164" fontId="28" fillId="0" borderId="13" xfId="0" applyNumberFormat="1" applyFont="1" applyFill="1" applyBorder="1"/>
    <xf numFmtId="164" fontId="28" fillId="5" borderId="13" xfId="0" applyNumberFormat="1" applyFont="1" applyFill="1" applyBorder="1"/>
    <xf numFmtId="164" fontId="28" fillId="7" borderId="13" xfId="0" applyNumberFormat="1" applyFont="1" applyFill="1" applyBorder="1"/>
    <xf numFmtId="167" fontId="28" fillId="7" borderId="13" xfId="1" applyNumberFormat="1" applyFont="1" applyFill="1" applyBorder="1"/>
    <xf numFmtId="164" fontId="29" fillId="5" borderId="13" xfId="0" applyNumberFormat="1" applyFont="1" applyFill="1" applyBorder="1"/>
    <xf numFmtId="164" fontId="30" fillId="0" borderId="13" xfId="0" applyNumberFormat="1" applyFont="1" applyBorder="1"/>
    <xf numFmtId="43" fontId="1" fillId="3" borderId="13" xfId="1" applyFont="1" applyFill="1" applyBorder="1" applyAlignment="1">
      <alignment horizontal="center"/>
    </xf>
    <xf numFmtId="164" fontId="2" fillId="0" borderId="13" xfId="0" applyNumberFormat="1" applyFont="1" applyBorder="1"/>
    <xf numFmtId="0" fontId="24" fillId="0" borderId="10" xfId="0" applyFont="1" applyFill="1" applyBorder="1" applyAlignment="1">
      <alignment horizontal="center"/>
    </xf>
    <xf numFmtId="164" fontId="29" fillId="5" borderId="10" xfId="0" applyNumberFormat="1" applyFont="1" applyFill="1" applyBorder="1"/>
    <xf numFmtId="43" fontId="1" fillId="3" borderId="10" xfId="1" applyFont="1" applyFill="1" applyBorder="1" applyAlignment="1">
      <alignment horizontal="center"/>
    </xf>
    <xf numFmtId="164" fontId="2" fillId="0" borderId="10" xfId="0" applyNumberFormat="1" applyFont="1" applyBorder="1"/>
    <xf numFmtId="0" fontId="13" fillId="2" borderId="6" xfId="0" applyFont="1" applyFill="1" applyBorder="1" applyAlignment="1"/>
    <xf numFmtId="165" fontId="13" fillId="2" borderId="6" xfId="0" applyNumberFormat="1" applyFont="1" applyFill="1" applyBorder="1" applyAlignment="1">
      <alignment horizontal="center"/>
    </xf>
    <xf numFmtId="169" fontId="28" fillId="5" borderId="8" xfId="0" applyNumberFormat="1" applyFont="1" applyFill="1" applyBorder="1"/>
    <xf numFmtId="169" fontId="21" fillId="5" borderId="7" xfId="0" applyNumberFormat="1" applyFont="1" applyFill="1" applyBorder="1" applyAlignment="1"/>
    <xf numFmtId="169" fontId="28" fillId="5" borderId="13" xfId="0" applyNumberFormat="1" applyFont="1" applyFill="1" applyBorder="1"/>
    <xf numFmtId="169" fontId="28" fillId="5" borderId="10" xfId="0" applyNumberFormat="1" applyFont="1" applyFill="1" applyBorder="1"/>
    <xf numFmtId="169" fontId="28" fillId="5" borderId="8" xfId="1" applyNumberFormat="1" applyFont="1" applyFill="1" applyBorder="1"/>
    <xf numFmtId="169" fontId="28" fillId="5" borderId="9" xfId="0" applyNumberFormat="1" applyFont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4" fillId="0" borderId="9" xfId="0" applyFont="1" applyFill="1" applyBorder="1" applyAlignment="1">
      <alignment horizontal="center"/>
    </xf>
    <xf numFmtId="0" fontId="24" fillId="5" borderId="9" xfId="0" applyFont="1" applyFill="1" applyBorder="1" applyAlignment="1"/>
    <xf numFmtId="164" fontId="0" fillId="0" borderId="0" xfId="0" applyNumberFormat="1"/>
    <xf numFmtId="0" fontId="21" fillId="5" borderId="11" xfId="0" applyFont="1" applyFill="1" applyBorder="1" applyAlignment="1"/>
    <xf numFmtId="165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32" fillId="0" borderId="8" xfId="0" applyFont="1" applyBorder="1" applyAlignment="1"/>
    <xf numFmtId="14" fontId="32" fillId="0" borderId="8" xfId="0" applyNumberFormat="1" applyFont="1" applyFill="1" applyBorder="1" applyAlignment="1">
      <alignment horizontal="left"/>
    </xf>
    <xf numFmtId="0" fontId="32" fillId="5" borderId="9" xfId="0" applyFont="1" applyFill="1" applyBorder="1" applyAlignment="1"/>
    <xf numFmtId="0" fontId="32" fillId="0" borderId="8" xfId="0" applyFont="1" applyFill="1" applyBorder="1" applyAlignment="1"/>
    <xf numFmtId="0" fontId="32" fillId="0" borderId="9" xfId="0" applyFont="1" applyFill="1" applyBorder="1" applyAlignment="1"/>
    <xf numFmtId="0" fontId="24" fillId="2" borderId="5" xfId="0" quotePrefix="1" applyFont="1" applyFill="1" applyBorder="1" applyAlignment="1">
      <alignment horizontal="center" vertical="center" wrapText="1"/>
    </xf>
    <xf numFmtId="0" fontId="33" fillId="2" borderId="5" xfId="0" quotePrefix="1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/>
    </xf>
    <xf numFmtId="0" fontId="25" fillId="0" borderId="5" xfId="0" applyFont="1" applyBorder="1"/>
    <xf numFmtId="0" fontId="24" fillId="0" borderId="5" xfId="0" applyFont="1" applyFill="1" applyBorder="1" applyAlignment="1"/>
    <xf numFmtId="168" fontId="24" fillId="5" borderId="5" xfId="0" applyNumberFormat="1" applyFont="1" applyFill="1" applyBorder="1" applyAlignment="1">
      <alignment horizontal="center"/>
    </xf>
    <xf numFmtId="164" fontId="26" fillId="0" borderId="5" xfId="0" applyNumberFormat="1" applyFont="1" applyBorder="1"/>
    <xf numFmtId="0" fontId="0" fillId="0" borderId="5" xfId="0" applyBorder="1"/>
    <xf numFmtId="168" fontId="0" fillId="0" borderId="5" xfId="0" applyNumberFormat="1" applyBorder="1" applyAlignment="1">
      <alignment horizontal="center"/>
    </xf>
    <xf numFmtId="14" fontId="24" fillId="7" borderId="5" xfId="0" applyNumberFormat="1" applyFont="1" applyFill="1" applyBorder="1" applyAlignment="1">
      <alignment horizontal="left"/>
    </xf>
    <xf numFmtId="0" fontId="31" fillId="7" borderId="5" xfId="0" applyFont="1" applyFill="1" applyBorder="1"/>
    <xf numFmtId="0" fontId="22" fillId="0" borderId="7" xfId="0" applyFont="1" applyFill="1" applyBorder="1" applyAlignment="1"/>
    <xf numFmtId="0" fontId="22" fillId="5" borderId="7" xfId="0" applyFont="1" applyFill="1" applyBorder="1" applyAlignment="1"/>
    <xf numFmtId="0" fontId="22" fillId="7" borderId="7" xfId="0" applyFont="1" applyFill="1" applyBorder="1" applyAlignment="1"/>
    <xf numFmtId="169" fontId="22" fillId="7" borderId="7" xfId="0" applyNumberFormat="1" applyFont="1" applyFill="1" applyBorder="1" applyAlignment="1"/>
    <xf numFmtId="167" fontId="37" fillId="7" borderId="8" xfId="1" applyNumberFormat="1" applyFont="1" applyFill="1" applyBorder="1"/>
    <xf numFmtId="164" fontId="37" fillId="0" borderId="8" xfId="0" applyNumberFormat="1" applyFont="1" applyFill="1" applyBorder="1"/>
    <xf numFmtId="164" fontId="37" fillId="5" borderId="8" xfId="0" applyNumberFormat="1" applyFont="1" applyFill="1" applyBorder="1"/>
    <xf numFmtId="164" fontId="37" fillId="7" borderId="8" xfId="0" applyNumberFormat="1" applyFont="1" applyFill="1" applyBorder="1"/>
    <xf numFmtId="169" fontId="37" fillId="7" borderId="8" xfId="0" applyNumberFormat="1" applyFont="1" applyFill="1" applyBorder="1"/>
    <xf numFmtId="167" fontId="37" fillId="5" borderId="8" xfId="1" applyNumberFormat="1" applyFont="1" applyFill="1" applyBorder="1"/>
    <xf numFmtId="0" fontId="36" fillId="7" borderId="8" xfId="0" applyFont="1" applyFill="1" applyBorder="1"/>
    <xf numFmtId="0" fontId="36" fillId="5" borderId="8" xfId="0" applyFont="1" applyFill="1" applyBorder="1"/>
    <xf numFmtId="164" fontId="37" fillId="0" borderId="9" xfId="0" applyNumberFormat="1" applyFont="1" applyFill="1" applyBorder="1"/>
    <xf numFmtId="164" fontId="37" fillId="5" borderId="9" xfId="0" applyNumberFormat="1" applyFont="1" applyFill="1" applyBorder="1"/>
    <xf numFmtId="164" fontId="37" fillId="7" borderId="9" xfId="0" applyNumberFormat="1" applyFont="1" applyFill="1" applyBorder="1"/>
    <xf numFmtId="169" fontId="37" fillId="7" borderId="9" xfId="0" applyNumberFormat="1" applyFont="1" applyFill="1" applyBorder="1"/>
    <xf numFmtId="167" fontId="37" fillId="7" borderId="9" xfId="1" applyNumberFormat="1" applyFont="1" applyFill="1" applyBorder="1"/>
    <xf numFmtId="167" fontId="37" fillId="5" borderId="9" xfId="1" applyNumberFormat="1" applyFont="1" applyFill="1" applyBorder="1"/>
    <xf numFmtId="164" fontId="37" fillId="0" borderId="13" xfId="0" applyNumberFormat="1" applyFont="1" applyFill="1" applyBorder="1"/>
    <xf numFmtId="164" fontId="37" fillId="5" borderId="13" xfId="0" applyNumberFormat="1" applyFont="1" applyFill="1" applyBorder="1"/>
    <xf numFmtId="164" fontId="37" fillId="7" borderId="13" xfId="0" applyNumberFormat="1" applyFont="1" applyFill="1" applyBorder="1"/>
    <xf numFmtId="169" fontId="37" fillId="7" borderId="13" xfId="0" applyNumberFormat="1" applyFont="1" applyFill="1" applyBorder="1"/>
    <xf numFmtId="167" fontId="37" fillId="7" borderId="13" xfId="1" applyNumberFormat="1" applyFont="1" applyFill="1" applyBorder="1"/>
    <xf numFmtId="167" fontId="37" fillId="5" borderId="13" xfId="1" applyNumberFormat="1" applyFont="1" applyFill="1" applyBorder="1"/>
    <xf numFmtId="169" fontId="37" fillId="7" borderId="8" xfId="1" applyNumberFormat="1" applyFont="1" applyFill="1" applyBorder="1"/>
    <xf numFmtId="167" fontId="37" fillId="0" borderId="8" xfId="1" applyNumberFormat="1" applyFont="1" applyFill="1" applyBorder="1"/>
    <xf numFmtId="164" fontId="37" fillId="0" borderId="8" xfId="1" applyNumberFormat="1" applyFont="1" applyFill="1" applyBorder="1"/>
    <xf numFmtId="164" fontId="37" fillId="5" borderId="8" xfId="1" applyNumberFormat="1" applyFont="1" applyFill="1" applyBorder="1"/>
    <xf numFmtId="164" fontId="37" fillId="7" borderId="8" xfId="1" applyNumberFormat="1" applyFont="1" applyFill="1" applyBorder="1"/>
    <xf numFmtId="0" fontId="22" fillId="0" borderId="11" xfId="0" applyFont="1" applyFill="1" applyBorder="1" applyAlignment="1"/>
    <xf numFmtId="0" fontId="22" fillId="7" borderId="11" xfId="0" applyFont="1" applyFill="1" applyBorder="1" applyAlignment="1"/>
    <xf numFmtId="0" fontId="22" fillId="0" borderId="5" xfId="0" applyFont="1" applyFill="1" applyBorder="1" applyAlignment="1"/>
    <xf numFmtId="0" fontId="22" fillId="5" borderId="5" xfId="0" applyFont="1" applyFill="1" applyBorder="1" applyAlignment="1"/>
    <xf numFmtId="0" fontId="22" fillId="7" borderId="5" xfId="0" applyFont="1" applyFill="1" applyBorder="1" applyAlignment="1"/>
    <xf numFmtId="169" fontId="22" fillId="7" borderId="5" xfId="0" applyNumberFormat="1" applyFont="1" applyFill="1" applyBorder="1" applyAlignment="1"/>
    <xf numFmtId="164" fontId="37" fillId="0" borderId="5" xfId="0" applyNumberFormat="1" applyFont="1" applyFill="1" applyBorder="1"/>
    <xf numFmtId="164" fontId="37" fillId="7" borderId="7" xfId="0" applyNumberFormat="1" applyFont="1" applyFill="1" applyBorder="1"/>
    <xf numFmtId="164" fontId="26" fillId="0" borderId="9" xfId="0" applyNumberFormat="1" applyFont="1" applyFill="1" applyBorder="1"/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165" fontId="4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43" fontId="30" fillId="0" borderId="0" xfId="1" applyFont="1" applyAlignment="1">
      <alignment horizontal="center"/>
    </xf>
    <xf numFmtId="43" fontId="38" fillId="0" borderId="0" xfId="1" applyFont="1" applyAlignment="1">
      <alignment horizontal="center"/>
    </xf>
    <xf numFmtId="43" fontId="30" fillId="3" borderId="5" xfId="1" applyFont="1" applyFill="1" applyBorder="1" applyAlignment="1">
      <alignment horizontal="center" vertical="center" wrapText="1"/>
    </xf>
    <xf numFmtId="169" fontId="21" fillId="7" borderId="7" xfId="0" applyNumberFormat="1" applyFont="1" applyFill="1" applyBorder="1" applyAlignment="1"/>
    <xf numFmtId="167" fontId="30" fillId="4" borderId="7" xfId="1" applyNumberFormat="1" applyFont="1" applyFill="1" applyBorder="1" applyAlignment="1">
      <alignment horizontal="center"/>
    </xf>
    <xf numFmtId="169" fontId="28" fillId="7" borderId="8" xfId="0" applyNumberFormat="1" applyFont="1" applyFill="1" applyBorder="1"/>
    <xf numFmtId="43" fontId="30" fillId="3" borderId="8" xfId="1" applyFont="1" applyFill="1" applyBorder="1" applyAlignment="1">
      <alignment horizontal="center"/>
    </xf>
    <xf numFmtId="169" fontId="28" fillId="7" borderId="9" xfId="0" applyNumberFormat="1" applyFont="1" applyFill="1" applyBorder="1"/>
    <xf numFmtId="169" fontId="28" fillId="7" borderId="13" xfId="0" applyNumberFormat="1" applyFont="1" applyFill="1" applyBorder="1"/>
    <xf numFmtId="43" fontId="30" fillId="3" borderId="13" xfId="1" applyFont="1" applyFill="1" applyBorder="1" applyAlignment="1">
      <alignment horizontal="center"/>
    </xf>
    <xf numFmtId="43" fontId="30" fillId="3" borderId="9" xfId="1" applyFont="1" applyFill="1" applyBorder="1" applyAlignment="1">
      <alignment horizontal="center"/>
    </xf>
    <xf numFmtId="169" fontId="28" fillId="7" borderId="8" xfId="1" applyNumberFormat="1" applyFont="1" applyFill="1" applyBorder="1"/>
    <xf numFmtId="167" fontId="28" fillId="0" borderId="9" xfId="1" applyNumberFormat="1" applyFont="1" applyFill="1" applyBorder="1"/>
    <xf numFmtId="0" fontId="21" fillId="0" borderId="11" xfId="0" applyFont="1" applyFill="1" applyBorder="1" applyAlignment="1"/>
    <xf numFmtId="0" fontId="21" fillId="7" borderId="11" xfId="0" applyFont="1" applyFill="1" applyBorder="1" applyAlignment="1"/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31" fillId="5" borderId="9" xfId="0" applyFont="1" applyFill="1" applyBorder="1" applyAlignment="1"/>
    <xf numFmtId="0" fontId="25" fillId="5" borderId="9" xfId="0" applyFont="1" applyFill="1" applyBorder="1"/>
    <xf numFmtId="164" fontId="26" fillId="0" borderId="0" xfId="0" applyNumberFormat="1" applyFont="1" applyBorder="1"/>
    <xf numFmtId="0" fontId="24" fillId="0" borderId="0" xfId="0" applyFont="1" applyFill="1" applyBorder="1" applyAlignment="1">
      <alignment horizontal="center"/>
    </xf>
    <xf numFmtId="0" fontId="25" fillId="0" borderId="0" xfId="0" applyFont="1" applyBorder="1"/>
    <xf numFmtId="0" fontId="31" fillId="0" borderId="9" xfId="0" applyFont="1" applyBorder="1" applyAlignment="1"/>
    <xf numFmtId="164" fontId="28" fillId="0" borderId="14" xfId="0" applyNumberFormat="1" applyFont="1" applyFill="1" applyBorder="1"/>
    <xf numFmtId="167" fontId="28" fillId="5" borderId="14" xfId="1" applyNumberFormat="1" applyFont="1" applyFill="1" applyBorder="1"/>
    <xf numFmtId="165" fontId="23" fillId="0" borderId="0" xfId="0" applyNumberFormat="1" applyFont="1" applyAlignment="1">
      <alignment horizontal="left" wrapText="1"/>
    </xf>
    <xf numFmtId="0" fontId="31" fillId="5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5" fontId="0" fillId="0" borderId="0" xfId="0" applyNumberForma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3" xfId="0" applyFont="1" applyFill="1" applyBorder="1" applyAlignment="1"/>
    <xf numFmtId="0" fontId="13" fillId="2" borderId="4" xfId="0" applyFont="1" applyFill="1" applyBorder="1" applyAlignment="1"/>
    <xf numFmtId="0" fontId="14" fillId="0" borderId="0" xfId="0" applyFont="1"/>
    <xf numFmtId="0" fontId="15" fillId="2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5" xfId="0" quotePrefix="1" applyFont="1" applyFill="1" applyBorder="1" applyAlignment="1">
      <alignment horizontal="center" vertical="center" wrapText="1"/>
    </xf>
    <xf numFmtId="0" fontId="15" fillId="2" borderId="5" xfId="0" quotePrefix="1" applyFont="1" applyFill="1" applyBorder="1" applyAlignment="1">
      <alignment horizontal="center" vertical="center" wrapText="1"/>
    </xf>
    <xf numFmtId="0" fontId="15" fillId="2" borderId="4" xfId="2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 wrapText="1"/>
    </xf>
    <xf numFmtId="0" fontId="21" fillId="4" borderId="7" xfId="0" applyFont="1" applyFill="1" applyBorder="1" applyAlignment="1"/>
    <xf numFmtId="0" fontId="22" fillId="4" borderId="7" xfId="0" applyFont="1" applyFill="1" applyBorder="1" applyAlignment="1"/>
    <xf numFmtId="0" fontId="21" fillId="5" borderId="7" xfId="0" applyFont="1" applyFill="1" applyBorder="1" applyAlignment="1"/>
    <xf numFmtId="0" fontId="2" fillId="4" borderId="7" xfId="0" applyFont="1" applyFill="1" applyBorder="1"/>
    <xf numFmtId="0" fontId="0" fillId="4" borderId="7" xfId="0" applyFill="1" applyBorder="1"/>
    <xf numFmtId="0" fontId="23" fillId="6" borderId="0" xfId="0" applyFont="1" applyFill="1"/>
    <xf numFmtId="0" fontId="24" fillId="0" borderId="8" xfId="0" applyFont="1" applyFill="1" applyBorder="1" applyAlignment="1">
      <alignment horizontal="center"/>
    </xf>
    <xf numFmtId="0" fontId="25" fillId="0" borderId="8" xfId="0" applyFont="1" applyBorder="1"/>
    <xf numFmtId="0" fontId="24" fillId="0" borderId="8" xfId="0" applyFont="1" applyFill="1" applyBorder="1" applyAlignment="1"/>
    <xf numFmtId="164" fontId="26" fillId="0" borderId="8" xfId="0" applyNumberFormat="1" applyFont="1" applyBorder="1"/>
    <xf numFmtId="164" fontId="13" fillId="0" borderId="8" xfId="0" applyNumberFormat="1" applyFont="1" applyBorder="1"/>
    <xf numFmtId="164" fontId="27" fillId="0" borderId="8" xfId="0" applyNumberFormat="1" applyFont="1" applyBorder="1"/>
    <xf numFmtId="164" fontId="28" fillId="5" borderId="8" xfId="0" applyNumberFormat="1" applyFont="1" applyFill="1" applyBorder="1"/>
    <xf numFmtId="167" fontId="28" fillId="5" borderId="8" xfId="1" applyNumberFormat="1" applyFont="1" applyFill="1" applyBorder="1"/>
    <xf numFmtId="0" fontId="0" fillId="5" borderId="8" xfId="0" applyFill="1" applyBorder="1"/>
    <xf numFmtId="164" fontId="29" fillId="5" borderId="8" xfId="0" applyNumberFormat="1" applyFont="1" applyFill="1" applyBorder="1"/>
    <xf numFmtId="164" fontId="30" fillId="0" borderId="8" xfId="0" applyNumberFormat="1" applyFont="1" applyBorder="1"/>
    <xf numFmtId="0" fontId="0" fillId="0" borderId="8" xfId="0" applyBorder="1"/>
    <xf numFmtId="0" fontId="23" fillId="7" borderId="0" xfId="0" applyFont="1" applyFill="1"/>
    <xf numFmtId="0" fontId="31" fillId="5" borderId="8" xfId="0" applyFont="1" applyFill="1" applyBorder="1" applyAlignment="1"/>
    <xf numFmtId="0" fontId="23" fillId="8" borderId="0" xfId="0" applyFont="1" applyFill="1"/>
    <xf numFmtId="0" fontId="24" fillId="0" borderId="8" xfId="0" applyFont="1" applyBorder="1" applyAlignment="1"/>
    <xf numFmtId="0" fontId="24" fillId="5" borderId="8" xfId="0" applyFont="1" applyFill="1" applyBorder="1" applyAlignment="1"/>
    <xf numFmtId="164" fontId="26" fillId="5" borderId="8" xfId="0" applyNumberFormat="1" applyFont="1" applyFill="1" applyBorder="1"/>
    <xf numFmtId="0" fontId="25" fillId="5" borderId="8" xfId="0" applyFont="1" applyFill="1" applyBorder="1"/>
    <xf numFmtId="0" fontId="25" fillId="0" borderId="9" xfId="0" applyFont="1" applyFill="1" applyBorder="1"/>
    <xf numFmtId="0" fontId="24" fillId="0" borderId="9" xfId="0" applyFont="1" applyFill="1" applyBorder="1" applyAlignment="1"/>
    <xf numFmtId="164" fontId="26" fillId="0" borderId="9" xfId="0" applyNumberFormat="1" applyFont="1" applyBorder="1"/>
    <xf numFmtId="164" fontId="27" fillId="0" borderId="9" xfId="0" applyNumberFormat="1" applyFont="1" applyBorder="1"/>
    <xf numFmtId="0" fontId="31" fillId="0" borderId="8" xfId="0" applyFont="1" applyBorder="1" applyAlignment="1">
      <alignment horizontal="center"/>
    </xf>
    <xf numFmtId="0" fontId="31" fillId="0" borderId="8" xfId="0" applyFont="1" applyBorder="1" applyAlignment="1"/>
    <xf numFmtId="0" fontId="31" fillId="0" borderId="8" xfId="0" applyFont="1" applyFill="1" applyBorder="1" applyAlignment="1"/>
    <xf numFmtId="0" fontId="31" fillId="7" borderId="8" xfId="0" applyFont="1" applyFill="1" applyBorder="1" applyAlignment="1"/>
    <xf numFmtId="164" fontId="28" fillId="5" borderId="8" xfId="1" applyNumberFormat="1" applyFont="1" applyFill="1" applyBorder="1"/>
    <xf numFmtId="0" fontId="25" fillId="0" borderId="8" xfId="0" applyFont="1" applyFill="1" applyBorder="1"/>
    <xf numFmtId="0" fontId="0" fillId="0" borderId="8" xfId="0" applyBorder="1" applyAlignment="1">
      <alignment wrapText="1"/>
    </xf>
    <xf numFmtId="164" fontId="13" fillId="5" borderId="8" xfId="0" applyNumberFormat="1" applyFont="1" applyFill="1" applyBorder="1"/>
    <xf numFmtId="164" fontId="27" fillId="5" borderId="8" xfId="0" applyNumberFormat="1" applyFont="1" applyFill="1" applyBorder="1"/>
    <xf numFmtId="0" fontId="0" fillId="5" borderId="0" xfId="0" applyFill="1"/>
    <xf numFmtId="0" fontId="25" fillId="0" borderId="9" xfId="0" applyFont="1" applyBorder="1"/>
    <xf numFmtId="0" fontId="31" fillId="7" borderId="9" xfId="0" applyFont="1" applyFill="1" applyBorder="1" applyAlignment="1"/>
    <xf numFmtId="164" fontId="28" fillId="5" borderId="9" xfId="0" applyNumberFormat="1" applyFont="1" applyFill="1" applyBorder="1"/>
    <xf numFmtId="167" fontId="28" fillId="5" borderId="9" xfId="1" applyNumberFormat="1" applyFont="1" applyFill="1" applyBorder="1"/>
    <xf numFmtId="0" fontId="0" fillId="0" borderId="9" xfId="0" applyBorder="1"/>
    <xf numFmtId="0" fontId="24" fillId="7" borderId="9" xfId="0" applyFont="1" applyFill="1" applyBorder="1" applyAlignment="1"/>
    <xf numFmtId="0" fontId="21" fillId="0" borderId="7" xfId="0" applyFont="1" applyFill="1" applyBorder="1" applyAlignment="1"/>
    <xf numFmtId="0" fontId="0" fillId="0" borderId="7" xfId="0" applyFill="1" applyBorder="1"/>
    <xf numFmtId="168" fontId="24" fillId="0" borderId="8" xfId="0" applyNumberFormat="1" applyFont="1" applyFill="1" applyBorder="1" applyAlignment="1">
      <alignment horizontal="center"/>
    </xf>
    <xf numFmtId="168" fontId="21" fillId="4" borderId="7" xfId="0" applyNumberFormat="1" applyFont="1" applyFill="1" applyBorder="1" applyAlignment="1">
      <alignment horizontal="center" wrapText="1"/>
    </xf>
    <xf numFmtId="168" fontId="24" fillId="0" borderId="9" xfId="0" applyNumberFormat="1" applyFont="1" applyFill="1" applyBorder="1" applyAlignment="1">
      <alignment horizontal="center"/>
    </xf>
    <xf numFmtId="168" fontId="24" fillId="5" borderId="8" xfId="0" applyNumberFormat="1" applyFont="1" applyFill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68" fontId="10" fillId="0" borderId="0" xfId="0" applyNumberFormat="1" applyFont="1" applyAlignment="1">
      <alignment horizontal="center"/>
    </xf>
    <xf numFmtId="168" fontId="15" fillId="2" borderId="5" xfId="0" applyNumberFormat="1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31" fillId="9" borderId="8" xfId="0" applyFont="1" applyFill="1" applyBorder="1" applyAlignment="1"/>
    <xf numFmtId="0" fontId="31" fillId="0" borderId="9" xfId="0" applyFont="1" applyFill="1" applyBorder="1" applyAlignment="1"/>
    <xf numFmtId="14" fontId="24" fillId="0" borderId="8" xfId="0" applyNumberFormat="1" applyFont="1" applyFill="1" applyBorder="1" applyAlignment="1">
      <alignment horizontal="left"/>
    </xf>
    <xf numFmtId="168" fontId="24" fillId="5" borderId="9" xfId="0" applyNumberFormat="1" applyFont="1" applyFill="1" applyBorder="1" applyAlignment="1">
      <alignment horizontal="center"/>
    </xf>
    <xf numFmtId="0" fontId="21" fillId="7" borderId="7" xfId="0" applyFont="1" applyFill="1" applyBorder="1" applyAlignment="1"/>
    <xf numFmtId="164" fontId="28" fillId="7" borderId="8" xfId="0" applyNumberFormat="1" applyFont="1" applyFill="1" applyBorder="1"/>
    <xf numFmtId="164" fontId="28" fillId="7" borderId="8" xfId="1" applyNumberFormat="1" applyFont="1" applyFill="1" applyBorder="1"/>
    <xf numFmtId="164" fontId="28" fillId="7" borderId="9" xfId="0" applyNumberFormat="1" applyFont="1" applyFill="1" applyBorder="1"/>
    <xf numFmtId="167" fontId="28" fillId="7" borderId="8" xfId="1" applyNumberFormat="1" applyFont="1" applyFill="1" applyBorder="1"/>
    <xf numFmtId="0" fontId="0" fillId="0" borderId="0" xfId="0" applyFill="1"/>
    <xf numFmtId="164" fontId="28" fillId="0" borderId="8" xfId="0" applyNumberFormat="1" applyFont="1" applyFill="1" applyBorder="1"/>
    <xf numFmtId="164" fontId="28" fillId="0" borderId="8" xfId="1" applyNumberFormat="1" applyFont="1" applyFill="1" applyBorder="1"/>
    <xf numFmtId="164" fontId="28" fillId="0" borderId="9" xfId="0" applyNumberFormat="1" applyFont="1" applyFill="1" applyBorder="1"/>
    <xf numFmtId="167" fontId="28" fillId="0" borderId="8" xfId="1" applyNumberFormat="1" applyFont="1" applyFill="1" applyBorder="1"/>
    <xf numFmtId="167" fontId="28" fillId="7" borderId="9" xfId="1" applyNumberFormat="1" applyFont="1" applyFill="1" applyBorder="1"/>
    <xf numFmtId="0" fontId="0" fillId="7" borderId="8" xfId="0" applyFill="1" applyBorder="1"/>
    <xf numFmtId="165" fontId="13" fillId="2" borderId="3" xfId="0" applyNumberFormat="1" applyFont="1" applyFill="1" applyBorder="1" applyAlignment="1">
      <alignment horizontal="left"/>
    </xf>
    <xf numFmtId="165" fontId="13" fillId="2" borderId="3" xfId="0" applyNumberFormat="1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164" fontId="13" fillId="0" borderId="9" xfId="0" applyNumberFormat="1" applyFont="1" applyBorder="1"/>
    <xf numFmtId="167" fontId="28" fillId="5" borderId="13" xfId="1" applyNumberFormat="1" applyFont="1" applyFill="1" applyBorder="1"/>
    <xf numFmtId="0" fontId="25" fillId="0" borderId="13" xfId="0" applyFont="1" applyFill="1" applyBorder="1"/>
    <xf numFmtId="0" fontId="31" fillId="0" borderId="13" xfId="0" applyFont="1" applyFill="1" applyBorder="1" applyAlignment="1"/>
    <xf numFmtId="0" fontId="24" fillId="0" borderId="13" xfId="0" applyFont="1" applyFill="1" applyBorder="1" applyAlignment="1"/>
    <xf numFmtId="168" fontId="24" fillId="0" borderId="13" xfId="0" applyNumberFormat="1" applyFont="1" applyFill="1" applyBorder="1" applyAlignment="1">
      <alignment horizontal="center"/>
    </xf>
    <xf numFmtId="164" fontId="26" fillId="0" borderId="13" xfId="0" applyNumberFormat="1" applyFont="1" applyBorder="1"/>
    <xf numFmtId="164" fontId="13" fillId="0" borderId="13" xfId="0" applyNumberFormat="1" applyFont="1" applyBorder="1"/>
    <xf numFmtId="164" fontId="28" fillId="0" borderId="13" xfId="0" applyNumberFormat="1" applyFont="1" applyFill="1" applyBorder="1"/>
    <xf numFmtId="164" fontId="28" fillId="5" borderId="13" xfId="0" applyNumberFormat="1" applyFont="1" applyFill="1" applyBorder="1"/>
    <xf numFmtId="164" fontId="28" fillId="7" borderId="13" xfId="0" applyNumberFormat="1" applyFont="1" applyFill="1" applyBorder="1"/>
    <xf numFmtId="167" fontId="28" fillId="7" borderId="13" xfId="1" applyNumberFormat="1" applyFont="1" applyFill="1" applyBorder="1"/>
    <xf numFmtId="0" fontId="13" fillId="2" borderId="6" xfId="0" applyFont="1" applyFill="1" applyBorder="1" applyAlignment="1"/>
    <xf numFmtId="0" fontId="0" fillId="4" borderId="0" xfId="0" applyFill="1" applyAlignment="1">
      <alignment horizontal="center"/>
    </xf>
    <xf numFmtId="0" fontId="24" fillId="0" borderId="9" xfId="0" applyFont="1" applyFill="1" applyBorder="1" applyAlignment="1">
      <alignment horizontal="center"/>
    </xf>
    <xf numFmtId="0" fontId="24" fillId="5" borderId="9" xfId="0" applyFont="1" applyFill="1" applyBorder="1" applyAlignment="1"/>
    <xf numFmtId="164" fontId="0" fillId="0" borderId="0" xfId="0" applyNumberFormat="1"/>
    <xf numFmtId="0" fontId="21" fillId="5" borderId="11" xfId="0" applyFont="1" applyFill="1" applyBorder="1" applyAlignment="1"/>
    <xf numFmtId="169" fontId="21" fillId="7" borderId="7" xfId="0" applyNumberFormat="1" applyFont="1" applyFill="1" applyBorder="1" applyAlignment="1"/>
    <xf numFmtId="169" fontId="28" fillId="7" borderId="8" xfId="0" applyNumberFormat="1" applyFont="1" applyFill="1" applyBorder="1"/>
    <xf numFmtId="169" fontId="28" fillId="7" borderId="9" xfId="0" applyNumberFormat="1" applyFont="1" applyFill="1" applyBorder="1"/>
    <xf numFmtId="169" fontId="28" fillId="7" borderId="13" xfId="0" applyNumberFormat="1" applyFont="1" applyFill="1" applyBorder="1"/>
    <xf numFmtId="169" fontId="28" fillId="7" borderId="8" xfId="1" applyNumberFormat="1" applyFont="1" applyFill="1" applyBorder="1"/>
    <xf numFmtId="0" fontId="21" fillId="7" borderId="11" xfId="0" applyFont="1" applyFill="1" applyBorder="1" applyAlignment="1"/>
    <xf numFmtId="0" fontId="21" fillId="0" borderId="11" xfId="0" applyFont="1" applyFill="1" applyBorder="1" applyAlignment="1"/>
    <xf numFmtId="164" fontId="26" fillId="0" borderId="9" xfId="0" applyNumberFormat="1" applyFont="1" applyFill="1" applyBorder="1"/>
    <xf numFmtId="0" fontId="0" fillId="0" borderId="0" xfId="0" applyAlignment="1">
      <alignment wrapText="1"/>
    </xf>
    <xf numFmtId="167" fontId="28" fillId="0" borderId="9" xfId="1" applyNumberFormat="1" applyFont="1" applyFill="1" applyBorder="1"/>
    <xf numFmtId="43" fontId="38" fillId="0" borderId="0" xfId="1" applyFont="1" applyAlignment="1">
      <alignment horizontal="center"/>
    </xf>
    <xf numFmtId="43" fontId="30" fillId="3" borderId="5" xfId="1" applyFont="1" applyFill="1" applyBorder="1" applyAlignment="1">
      <alignment horizontal="center" vertical="center" wrapText="1"/>
    </xf>
    <xf numFmtId="167" fontId="30" fillId="4" borderId="7" xfId="1" applyNumberFormat="1" applyFont="1" applyFill="1" applyBorder="1" applyAlignment="1">
      <alignment horizontal="center"/>
    </xf>
    <xf numFmtId="0" fontId="25" fillId="5" borderId="9" xfId="0" applyFont="1" applyFill="1" applyBorder="1"/>
    <xf numFmtId="0" fontId="31" fillId="5" borderId="9" xfId="0" applyFont="1" applyFill="1" applyBorder="1" applyAlignment="1">
      <alignment horizontal="center"/>
    </xf>
    <xf numFmtId="0" fontId="31" fillId="5" borderId="9" xfId="0" applyFont="1" applyFill="1" applyBorder="1" applyAlignment="1"/>
    <xf numFmtId="165" fontId="23" fillId="0" borderId="0" xfId="0" applyNumberFormat="1" applyFont="1" applyAlignment="1">
      <alignment horizontal="left" wrapText="1"/>
    </xf>
    <xf numFmtId="0" fontId="22" fillId="7" borderId="7" xfId="0" applyFont="1" applyFill="1" applyBorder="1" applyAlignment="1"/>
    <xf numFmtId="164" fontId="27" fillId="7" borderId="8" xfId="0" applyNumberFormat="1" applyFont="1" applyFill="1" applyBorder="1"/>
    <xf numFmtId="164" fontId="27" fillId="7" borderId="9" xfId="0" applyNumberFormat="1" applyFont="1" applyFill="1" applyBorder="1"/>
    <xf numFmtId="164" fontId="27" fillId="7" borderId="13" xfId="0" applyNumberFormat="1" applyFont="1" applyFill="1" applyBorder="1"/>
    <xf numFmtId="0" fontId="22" fillId="5" borderId="7" xfId="0" applyFont="1" applyFill="1" applyBorder="1" applyAlignment="1"/>
    <xf numFmtId="164" fontId="27" fillId="5" borderId="9" xfId="0" applyNumberFormat="1" applyFont="1" applyFill="1" applyBorder="1"/>
    <xf numFmtId="164" fontId="27" fillId="5" borderId="13" xfId="0" applyNumberFormat="1" applyFont="1" applyFill="1" applyBorder="1"/>
    <xf numFmtId="164" fontId="7" fillId="0" borderId="0" xfId="0" applyNumberFormat="1" applyFont="1"/>
    <xf numFmtId="0" fontId="17" fillId="2" borderId="4" xfId="0" quotePrefix="1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164" fontId="2" fillId="0" borderId="8" xfId="0" applyNumberFormat="1" applyFont="1" applyBorder="1"/>
    <xf numFmtId="164" fontId="2" fillId="0" borderId="0" xfId="0" applyNumberFormat="1" applyFont="1"/>
    <xf numFmtId="43" fontId="30" fillId="3" borderId="8" xfId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12" fillId="2" borderId="3" xfId="0" applyFont="1" applyFill="1" applyBorder="1"/>
    <xf numFmtId="167" fontId="28" fillId="0" borderId="13" xfId="1" applyNumberFormat="1" applyFont="1" applyFill="1" applyBorder="1"/>
    <xf numFmtId="0" fontId="21" fillId="0" borderId="9" xfId="0" applyFont="1" applyFill="1" applyBorder="1" applyAlignment="1"/>
    <xf numFmtId="165" fontId="13" fillId="2" borderId="2" xfId="0" applyNumberFormat="1" applyFont="1" applyFill="1" applyBorder="1" applyAlignment="1">
      <alignment horizontal="left"/>
    </xf>
    <xf numFmtId="165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6" fillId="0" borderId="0" xfId="0" applyNumberFormat="1" applyFont="1" applyAlignment="1">
      <alignment horizontal="left"/>
    </xf>
    <xf numFmtId="165" fontId="13" fillId="2" borderId="2" xfId="0" applyNumberFormat="1" applyFont="1" applyFill="1" applyBorder="1" applyAlignment="1">
      <alignment horizontal="center"/>
    </xf>
    <xf numFmtId="165" fontId="13" fillId="2" borderId="3" xfId="0" applyNumberFormat="1" applyFont="1" applyFill="1" applyBorder="1" applyAlignment="1">
      <alignment horizontal="left"/>
    </xf>
    <xf numFmtId="165" fontId="13" fillId="2" borderId="5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 2" xfId="2"/>
  </cellStyles>
  <dxfs count="68"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numFmt numFmtId="164" formatCode="0.0"/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\Admin\Admin\employee's%20working%20hours%20report\Annual%20leave%202013\Annual%20leave%20-%202013-H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Jan, 2013"/>
      <sheetName val="Feb, 2013"/>
      <sheetName val="Mar, 2013"/>
      <sheetName val="Apr, 2013"/>
      <sheetName val="May,2013"/>
      <sheetName val="June,2013"/>
      <sheetName val="July,2013"/>
      <sheetName val="Aug,2013"/>
      <sheetName val="Sep,2013"/>
      <sheetName val="Oct, 2013"/>
      <sheetName val="Nov, 2013"/>
    </sheetNames>
    <sheetDataSet>
      <sheetData sheetId="0"/>
      <sheetData sheetId="1"/>
      <sheetData sheetId="2"/>
      <sheetData sheetId="3"/>
      <sheetData sheetId="4"/>
      <sheetData sheetId="5">
        <row r="6">
          <cell r="B6" t="str">
            <v>tuan.ho</v>
          </cell>
          <cell r="C6" t="str">
            <v>Hồ Anh Tuấn</v>
          </cell>
          <cell r="D6" t="str">
            <v>PM</v>
          </cell>
          <cell r="E6">
            <v>39295</v>
          </cell>
          <cell r="F6">
            <v>5.5</v>
          </cell>
          <cell r="G6"/>
          <cell r="H6"/>
          <cell r="I6">
            <v>1</v>
          </cell>
          <cell r="J6">
            <v>6.5</v>
          </cell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  <cell r="V6"/>
          <cell r="W6"/>
          <cell r="X6"/>
          <cell r="Y6"/>
          <cell r="Z6"/>
          <cell r="AA6"/>
          <cell r="AB6"/>
          <cell r="AC6"/>
          <cell r="AD6"/>
          <cell r="AE6"/>
          <cell r="AF6"/>
          <cell r="AG6"/>
          <cell r="AH6"/>
          <cell r="AI6"/>
          <cell r="AJ6"/>
          <cell r="AK6"/>
          <cell r="AL6"/>
          <cell r="AM6"/>
          <cell r="AN6"/>
          <cell r="AO6"/>
          <cell r="AP6"/>
          <cell r="AQ6">
            <v>0</v>
          </cell>
          <cell r="AR6">
            <v>6.5</v>
          </cell>
          <cell r="AS6">
            <v>0</v>
          </cell>
          <cell r="AT6">
            <v>6.5</v>
          </cell>
        </row>
        <row r="7">
          <cell r="B7" t="str">
            <v>chau.tran</v>
          </cell>
          <cell r="C7" t="str">
            <v>Trần Diễm Châu</v>
          </cell>
          <cell r="D7" t="str">
            <v>Designer</v>
          </cell>
          <cell r="E7">
            <v>41085</v>
          </cell>
          <cell r="F7">
            <v>0</v>
          </cell>
          <cell r="G7"/>
          <cell r="H7"/>
          <cell r="I7">
            <v>1</v>
          </cell>
          <cell r="J7">
            <v>1</v>
          </cell>
          <cell r="K7"/>
          <cell r="L7"/>
          <cell r="M7"/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  <cell r="AB7"/>
          <cell r="AC7"/>
          <cell r="AD7"/>
          <cell r="AE7"/>
          <cell r="AF7">
            <v>0.5</v>
          </cell>
          <cell r="AG7"/>
          <cell r="AH7"/>
          <cell r="AI7"/>
          <cell r="AJ7"/>
          <cell r="AK7"/>
          <cell r="AL7"/>
          <cell r="AM7"/>
          <cell r="AN7"/>
          <cell r="AO7"/>
          <cell r="AP7"/>
          <cell r="AQ7">
            <v>0.5</v>
          </cell>
          <cell r="AR7">
            <v>0.5</v>
          </cell>
          <cell r="AS7">
            <v>0</v>
          </cell>
          <cell r="AT7">
            <v>0.5</v>
          </cell>
        </row>
        <row r="8">
          <cell r="B8"/>
          <cell r="C8" t="str">
            <v>BACK OFFICE</v>
          </cell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  <cell r="AC8"/>
          <cell r="AD8"/>
          <cell r="AE8"/>
          <cell r="AF8"/>
          <cell r="AG8"/>
          <cell r="AH8"/>
          <cell r="AI8"/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</row>
        <row r="9">
          <cell r="B9" t="str">
            <v>lai.nguyen</v>
          </cell>
          <cell r="C9" t="str">
            <v>Nguyễn Thị Lài</v>
          </cell>
          <cell r="D9" t="str">
            <v>OM</v>
          </cell>
          <cell r="E9">
            <v>40553</v>
          </cell>
          <cell r="F9">
            <v>3.5</v>
          </cell>
          <cell r="G9"/>
          <cell r="H9"/>
          <cell r="I9">
            <v>1</v>
          </cell>
          <cell r="J9">
            <v>4.5</v>
          </cell>
          <cell r="K9"/>
          <cell r="L9"/>
          <cell r="M9"/>
          <cell r="N9"/>
          <cell r="O9"/>
          <cell r="P9"/>
          <cell r="Q9"/>
          <cell r="R9"/>
          <cell r="S9"/>
          <cell r="T9">
            <v>0.5</v>
          </cell>
          <cell r="U9"/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>
            <v>1</v>
          </cell>
          <cell r="AH9"/>
          <cell r="AI9"/>
          <cell r="AJ9"/>
          <cell r="AK9"/>
          <cell r="AL9"/>
          <cell r="AM9"/>
          <cell r="AN9"/>
          <cell r="AO9"/>
          <cell r="AP9"/>
          <cell r="AQ9">
            <v>1.5</v>
          </cell>
          <cell r="AR9">
            <v>3</v>
          </cell>
          <cell r="AS9">
            <v>0</v>
          </cell>
          <cell r="AT9">
            <v>3</v>
          </cell>
        </row>
        <row r="10">
          <cell r="B10" t="str">
            <v>ha.truong</v>
          </cell>
          <cell r="C10" t="str">
            <v>Trương Thị Thanh Hà</v>
          </cell>
          <cell r="D10" t="str">
            <v xml:space="preserve">Accountant </v>
          </cell>
          <cell r="E10">
            <v>40364</v>
          </cell>
          <cell r="F10">
            <v>8</v>
          </cell>
          <cell r="G10"/>
          <cell r="H10"/>
          <cell r="I10">
            <v>1</v>
          </cell>
          <cell r="J10">
            <v>9</v>
          </cell>
          <cell r="K10"/>
          <cell r="L10"/>
          <cell r="M10"/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 t="str">
            <v xml:space="preserve">  </v>
          </cell>
          <cell r="AH10"/>
          <cell r="AI10"/>
          <cell r="AJ10"/>
          <cell r="AK10"/>
          <cell r="AL10"/>
          <cell r="AM10"/>
          <cell r="AN10"/>
          <cell r="AO10"/>
          <cell r="AP10"/>
          <cell r="AQ10">
            <v>0</v>
          </cell>
          <cell r="AR10">
            <v>9</v>
          </cell>
          <cell r="AS10">
            <v>0</v>
          </cell>
          <cell r="AT10">
            <v>9</v>
          </cell>
        </row>
        <row r="11">
          <cell r="B11" t="str">
            <v>ngan.trieu</v>
          </cell>
          <cell r="C11" t="str">
            <v>Triệu Thị Mỹ Ngân</v>
          </cell>
          <cell r="D11" t="str">
            <v>Receptionist</v>
          </cell>
          <cell r="E11">
            <v>40369</v>
          </cell>
          <cell r="F11">
            <v>2</v>
          </cell>
          <cell r="G11"/>
          <cell r="H11"/>
          <cell r="I11">
            <v>1</v>
          </cell>
          <cell r="J11">
            <v>3</v>
          </cell>
          <cell r="K11"/>
          <cell r="L11"/>
          <cell r="M11"/>
          <cell r="N11"/>
          <cell r="O11"/>
          <cell r="P11"/>
          <cell r="Q11"/>
          <cell r="R11"/>
          <cell r="S11"/>
          <cell r="T11"/>
          <cell r="U11"/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>
            <v>0</v>
          </cell>
          <cell r="AR11">
            <v>3</v>
          </cell>
          <cell r="AS11">
            <v>0</v>
          </cell>
          <cell r="AT11">
            <v>3</v>
          </cell>
        </row>
        <row r="12">
          <cell r="B12" t="str">
            <v>uyen.ha</v>
          </cell>
          <cell r="C12" t="str">
            <v>Hà Thị Phương Uyên</v>
          </cell>
          <cell r="D12" t="str">
            <v>HR &amp; Admin</v>
          </cell>
          <cell r="E12">
            <v>40969</v>
          </cell>
          <cell r="F12">
            <v>1</v>
          </cell>
          <cell r="G12"/>
          <cell r="H12"/>
          <cell r="I12">
            <v>1</v>
          </cell>
          <cell r="J12">
            <v>2</v>
          </cell>
          <cell r="K12"/>
          <cell r="L12"/>
          <cell r="M12"/>
          <cell r="N12"/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  <cell r="AI12"/>
          <cell r="AJ12"/>
          <cell r="AK12"/>
          <cell r="AL12"/>
          <cell r="AM12"/>
          <cell r="AN12"/>
          <cell r="AO12"/>
          <cell r="AP12"/>
          <cell r="AQ12">
            <v>0</v>
          </cell>
          <cell r="AR12">
            <v>2</v>
          </cell>
          <cell r="AS12">
            <v>0</v>
          </cell>
          <cell r="AT12">
            <v>2</v>
          </cell>
        </row>
        <row r="13">
          <cell r="B13" t="str">
            <v>hoang.nguyen</v>
          </cell>
          <cell r="C13" t="str">
            <v>Nguyễn Như Thái Hoàng</v>
          </cell>
          <cell r="D13" t="str">
            <v>IT manager</v>
          </cell>
          <cell r="E13">
            <v>40973</v>
          </cell>
          <cell r="F13">
            <v>7</v>
          </cell>
          <cell r="G13"/>
          <cell r="H13">
            <v>3</v>
          </cell>
          <cell r="I13">
            <v>1</v>
          </cell>
          <cell r="J13">
            <v>11</v>
          </cell>
          <cell r="K13"/>
          <cell r="L13"/>
          <cell r="M13"/>
          <cell r="N13"/>
          <cell r="O13"/>
          <cell r="P13"/>
          <cell r="Q13"/>
          <cell r="R13"/>
          <cell r="S13"/>
          <cell r="T13"/>
          <cell r="U13"/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K13"/>
          <cell r="AL13"/>
          <cell r="AM13"/>
          <cell r="AN13"/>
          <cell r="AO13"/>
          <cell r="AP13"/>
          <cell r="AQ13">
            <v>0</v>
          </cell>
          <cell r="AR13">
            <v>11</v>
          </cell>
          <cell r="AS13">
            <v>0</v>
          </cell>
          <cell r="AT13">
            <v>11</v>
          </cell>
        </row>
        <row r="14">
          <cell r="B14" t="str">
            <v>tri.nguyen</v>
          </cell>
          <cell r="C14" t="str">
            <v>Nguyễn Minh Trí</v>
          </cell>
          <cell r="D14" t="str">
            <v>IT Assistant</v>
          </cell>
          <cell r="E14">
            <v>41113</v>
          </cell>
          <cell r="F14">
            <v>8.5</v>
          </cell>
          <cell r="G14"/>
          <cell r="H14">
            <v>3</v>
          </cell>
          <cell r="I14">
            <v>1</v>
          </cell>
          <cell r="J14">
            <v>12.5</v>
          </cell>
          <cell r="K14"/>
          <cell r="L14"/>
          <cell r="M14"/>
          <cell r="N14"/>
          <cell r="O14"/>
          <cell r="P14"/>
          <cell r="Q14"/>
          <cell r="R14"/>
          <cell r="S14">
            <v>0.5</v>
          </cell>
          <cell r="T14"/>
          <cell r="U14"/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>
            <v>0.5</v>
          </cell>
          <cell r="AH14"/>
          <cell r="AI14">
            <v>0.5</v>
          </cell>
          <cell r="AJ14">
            <v>0.5</v>
          </cell>
          <cell r="AK14"/>
          <cell r="AL14"/>
          <cell r="AM14"/>
          <cell r="AN14"/>
          <cell r="AO14"/>
          <cell r="AP14"/>
          <cell r="AQ14">
            <v>2</v>
          </cell>
          <cell r="AR14">
            <v>10.5</v>
          </cell>
          <cell r="AS14">
            <v>0</v>
          </cell>
          <cell r="AT14">
            <v>10.5</v>
          </cell>
        </row>
        <row r="15">
          <cell r="B15" t="str">
            <v>kim.nguyen</v>
          </cell>
          <cell r="C15" t="str">
            <v>Nguyễn Đắc Kim</v>
          </cell>
          <cell r="D15" t="str">
            <v>Driver</v>
          </cell>
          <cell r="E15"/>
          <cell r="F15">
            <v>6</v>
          </cell>
          <cell r="G15"/>
          <cell r="H15"/>
          <cell r="I15">
            <v>1</v>
          </cell>
          <cell r="J15">
            <v>7</v>
          </cell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  <cell r="AN15"/>
          <cell r="AO15"/>
          <cell r="AP15"/>
          <cell r="AQ15">
            <v>0</v>
          </cell>
          <cell r="AR15">
            <v>7</v>
          </cell>
          <cell r="AS15">
            <v>0</v>
          </cell>
          <cell r="AT15">
            <v>7</v>
          </cell>
        </row>
        <row r="16">
          <cell r="B16" t="str">
            <v>phuong.ha</v>
          </cell>
          <cell r="C16" t="str">
            <v>Hà Ngọc Phượng</v>
          </cell>
          <cell r="D16" t="str">
            <v>HR &amp; Admin</v>
          </cell>
          <cell r="E16">
            <v>41199</v>
          </cell>
          <cell r="F16">
            <v>2</v>
          </cell>
          <cell r="G16"/>
          <cell r="H16"/>
          <cell r="I16">
            <v>1</v>
          </cell>
          <cell r="J16">
            <v>3</v>
          </cell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>
            <v>0.5</v>
          </cell>
          <cell r="W16"/>
          <cell r="X16"/>
          <cell r="Y16"/>
          <cell r="Z16"/>
          <cell r="AA16"/>
          <cell r="AB16"/>
          <cell r="AC16">
            <v>1</v>
          </cell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>
            <v>1.5</v>
          </cell>
          <cell r="AR16">
            <v>1.5</v>
          </cell>
          <cell r="AS16">
            <v>0</v>
          </cell>
          <cell r="AT16">
            <v>1.5</v>
          </cell>
        </row>
        <row r="17">
          <cell r="B17" t="str">
            <v>anhtu.nguyen</v>
          </cell>
          <cell r="C17" t="str">
            <v>Nguyễn Anh Tú</v>
          </cell>
          <cell r="D17" t="str">
            <v>IT Assistant</v>
          </cell>
          <cell r="E17"/>
          <cell r="F17">
            <v>-3</v>
          </cell>
          <cell r="G17"/>
          <cell r="H17"/>
          <cell r="I17">
            <v>1</v>
          </cell>
          <cell r="J17">
            <v>-2</v>
          </cell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>
            <v>0</v>
          </cell>
          <cell r="AR17">
            <v>-2</v>
          </cell>
          <cell r="AS17">
            <v>0</v>
          </cell>
          <cell r="AT17">
            <v>-2</v>
          </cell>
        </row>
        <row r="18">
          <cell r="B18"/>
          <cell r="C18" t="str">
            <v>Kitty's Projects (MSP) 2</v>
          </cell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</row>
        <row r="19">
          <cell r="B19" t="str">
            <v>nhat.van</v>
          </cell>
          <cell r="C19" t="str">
            <v>Văn Minh Nhật</v>
          </cell>
          <cell r="D19" t="str">
            <v>Developer</v>
          </cell>
          <cell r="E19">
            <v>40605</v>
          </cell>
          <cell r="F19">
            <v>0.5</v>
          </cell>
          <cell r="G19"/>
          <cell r="H19"/>
          <cell r="I19">
            <v>1</v>
          </cell>
          <cell r="J19">
            <v>1.5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>
            <v>0.5</v>
          </cell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>
            <v>0.5</v>
          </cell>
          <cell r="AR19">
            <v>1</v>
          </cell>
          <cell r="AS19">
            <v>0</v>
          </cell>
          <cell r="AT19">
            <v>1</v>
          </cell>
        </row>
        <row r="20">
          <cell r="B20" t="str">
            <v>lam.huynh</v>
          </cell>
          <cell r="C20" t="str">
            <v>Huỳnh Sơn Lâm</v>
          </cell>
          <cell r="D20" t="str">
            <v>Developer</v>
          </cell>
          <cell r="E20">
            <v>39573</v>
          </cell>
          <cell r="F20">
            <v>4</v>
          </cell>
          <cell r="G20"/>
          <cell r="H20"/>
          <cell r="I20">
            <v>1</v>
          </cell>
          <cell r="J20">
            <v>5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>
            <v>1</v>
          </cell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>
            <v>1</v>
          </cell>
          <cell r="AR20">
            <v>4</v>
          </cell>
          <cell r="AS20">
            <v>0</v>
          </cell>
          <cell r="AT20">
            <v>4</v>
          </cell>
        </row>
        <row r="21">
          <cell r="B21" t="str">
            <v>yen.ho</v>
          </cell>
          <cell r="C21" t="str">
            <v>Hồ Ngọc Yên</v>
          </cell>
          <cell r="D21" t="str">
            <v>Developer</v>
          </cell>
          <cell r="E21">
            <v>40787</v>
          </cell>
          <cell r="F21">
            <v>1.5</v>
          </cell>
          <cell r="G21"/>
          <cell r="H21"/>
          <cell r="I21">
            <v>1</v>
          </cell>
          <cell r="J21">
            <v>2.5</v>
          </cell>
          <cell r="K21"/>
          <cell r="L21"/>
          <cell r="M21"/>
          <cell r="N21"/>
          <cell r="O21">
            <v>1</v>
          </cell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>
            <v>1</v>
          </cell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>
            <v>2</v>
          </cell>
          <cell r="AR21">
            <v>0.5</v>
          </cell>
          <cell r="AS21">
            <v>0</v>
          </cell>
          <cell r="AT21">
            <v>0.5</v>
          </cell>
        </row>
        <row r="22">
          <cell r="B22" t="str">
            <v>mien.bui</v>
          </cell>
          <cell r="C22" t="str">
            <v>Bùi Thị Miền</v>
          </cell>
          <cell r="D22" t="str">
            <v>QC</v>
          </cell>
          <cell r="E22">
            <v>41037</v>
          </cell>
          <cell r="F22">
            <v>0.5</v>
          </cell>
          <cell r="G22"/>
          <cell r="H22"/>
          <cell r="I22">
            <v>1</v>
          </cell>
          <cell r="J22">
            <v>1.5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>
            <v>0.5</v>
          </cell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>
            <v>0.5</v>
          </cell>
          <cell r="AR22">
            <v>1</v>
          </cell>
          <cell r="AS22">
            <v>0</v>
          </cell>
          <cell r="AT22">
            <v>1</v>
          </cell>
        </row>
        <row r="23">
          <cell r="B23" t="str">
            <v>ha.nguyen</v>
          </cell>
          <cell r="C23" t="str">
            <v>Nguyễn Thị Thanh Hà</v>
          </cell>
          <cell r="D23" t="str">
            <v>Developer</v>
          </cell>
          <cell r="E23">
            <v>39631</v>
          </cell>
          <cell r="F23">
            <v>5</v>
          </cell>
          <cell r="G23"/>
          <cell r="H23"/>
          <cell r="I23">
            <v>1</v>
          </cell>
          <cell r="J23">
            <v>6</v>
          </cell>
          <cell r="K23"/>
          <cell r="L23"/>
          <cell r="M23"/>
          <cell r="N23"/>
          <cell r="O23"/>
          <cell r="P23"/>
          <cell r="Q23"/>
          <cell r="R23"/>
          <cell r="S23">
            <v>0.5</v>
          </cell>
          <cell r="T23"/>
          <cell r="U23"/>
          <cell r="V23"/>
          <cell r="W23"/>
          <cell r="X23"/>
          <cell r="Y23">
            <v>0.5</v>
          </cell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>
            <v>1</v>
          </cell>
          <cell r="AR23">
            <v>5</v>
          </cell>
          <cell r="AS23">
            <v>0</v>
          </cell>
          <cell r="AT23">
            <v>5</v>
          </cell>
        </row>
        <row r="24">
          <cell r="B24" t="str">
            <v>thuan.nguyen</v>
          </cell>
          <cell r="C24" t="str">
            <v>Nguyễn Thái Thuận</v>
          </cell>
          <cell r="D24" t="str">
            <v>Developer</v>
          </cell>
          <cell r="E24">
            <v>40310</v>
          </cell>
          <cell r="F24">
            <v>2</v>
          </cell>
          <cell r="G24"/>
          <cell r="H24"/>
          <cell r="I24">
            <v>1</v>
          </cell>
          <cell r="J24">
            <v>3</v>
          </cell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  <cell r="X24"/>
          <cell r="Y24"/>
          <cell r="Z24"/>
          <cell r="AA24"/>
          <cell r="AB24"/>
          <cell r="AC24">
            <v>0.5</v>
          </cell>
          <cell r="AD24"/>
          <cell r="AE24"/>
          <cell r="AF24"/>
          <cell r="AG24"/>
          <cell r="AH24"/>
          <cell r="AI24"/>
          <cell r="AJ24">
            <v>1</v>
          </cell>
          <cell r="AK24"/>
          <cell r="AL24"/>
          <cell r="AM24">
            <v>1</v>
          </cell>
          <cell r="AN24"/>
          <cell r="AO24"/>
          <cell r="AP24"/>
          <cell r="AQ24">
            <v>2.5</v>
          </cell>
          <cell r="AR24">
            <v>0.5</v>
          </cell>
          <cell r="AS24">
            <v>0</v>
          </cell>
          <cell r="AT24">
            <v>0.5</v>
          </cell>
        </row>
        <row r="25">
          <cell r="B25"/>
          <cell r="C25" t="str">
            <v>General Scrum Master</v>
          </cell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</row>
        <row r="26">
          <cell r="B26" t="str">
            <v>loc.nguyen</v>
          </cell>
          <cell r="C26" t="str">
            <v>Nguyễn Tấn Lộc</v>
          </cell>
          <cell r="D26" t="str">
            <v>Team Leader</v>
          </cell>
          <cell r="E26">
            <v>39316</v>
          </cell>
          <cell r="F26">
            <v>1.5</v>
          </cell>
          <cell r="G26"/>
          <cell r="H26"/>
          <cell r="I26">
            <v>1</v>
          </cell>
          <cell r="J26">
            <v>2.5</v>
          </cell>
          <cell r="K26"/>
          <cell r="L26"/>
          <cell r="M26"/>
          <cell r="N26"/>
          <cell r="O26">
            <v>0.5</v>
          </cell>
          <cell r="P26"/>
          <cell r="Q26"/>
          <cell r="R26">
            <v>1</v>
          </cell>
          <cell r="S26">
            <v>1</v>
          </cell>
          <cell r="T26"/>
          <cell r="U26">
            <v>0.5</v>
          </cell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>
            <v>0.5</v>
          </cell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>
            <v>3.5</v>
          </cell>
          <cell r="AR26">
            <v>-1</v>
          </cell>
          <cell r="AS26">
            <v>-1</v>
          </cell>
          <cell r="AT26">
            <v>0</v>
          </cell>
        </row>
        <row r="27">
          <cell r="B27"/>
          <cell r="C27" t="str">
            <v>CONEXUS 1</v>
          </cell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</row>
        <row r="28">
          <cell r="B28" t="str">
            <v>vinh.tran</v>
          </cell>
          <cell r="C28" t="str">
            <v>Trần Quang Vinh</v>
          </cell>
          <cell r="D28" t="str">
            <v>Developer</v>
          </cell>
          <cell r="E28">
            <v>39689</v>
          </cell>
          <cell r="F28">
            <v>0</v>
          </cell>
          <cell r="G28"/>
          <cell r="H28"/>
          <cell r="I28">
            <v>1</v>
          </cell>
          <cell r="J28">
            <v>1</v>
          </cell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>
            <v>0</v>
          </cell>
          <cell r="AR28">
            <v>1</v>
          </cell>
          <cell r="AS28">
            <v>0</v>
          </cell>
          <cell r="AT28">
            <v>1</v>
          </cell>
        </row>
        <row r="29">
          <cell r="B29" t="str">
            <v>nguyen.le</v>
          </cell>
          <cell r="C29" t="str">
            <v>Lê Quang Nguyên</v>
          </cell>
          <cell r="D29" t="str">
            <v>Developer</v>
          </cell>
          <cell r="E29">
            <v>40709</v>
          </cell>
          <cell r="F29">
            <v>6</v>
          </cell>
          <cell r="G29"/>
          <cell r="H29"/>
          <cell r="I29">
            <v>1</v>
          </cell>
          <cell r="J29">
            <v>7</v>
          </cell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>
            <v>0</v>
          </cell>
          <cell r="AR29">
            <v>7</v>
          </cell>
          <cell r="AS29">
            <v>0</v>
          </cell>
          <cell r="AT29">
            <v>7</v>
          </cell>
        </row>
        <row r="30">
          <cell r="B30" t="str">
            <v>diem.quach</v>
          </cell>
          <cell r="C30" t="str">
            <v>Quách Dương Phú Diễm</v>
          </cell>
          <cell r="D30" t="str">
            <v>Developer</v>
          </cell>
          <cell r="E30">
            <v>40427</v>
          </cell>
          <cell r="F30">
            <v>6.5</v>
          </cell>
          <cell r="G30"/>
          <cell r="H30"/>
          <cell r="I30">
            <v>1</v>
          </cell>
          <cell r="J30">
            <v>7.5</v>
          </cell>
          <cell r="K30"/>
          <cell r="L30"/>
          <cell r="M30"/>
          <cell r="N30"/>
          <cell r="O30">
            <v>1</v>
          </cell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>
            <v>1</v>
          </cell>
          <cell r="AR30">
            <v>6.5</v>
          </cell>
          <cell r="AS30">
            <v>0</v>
          </cell>
          <cell r="AT30">
            <v>6.5</v>
          </cell>
        </row>
        <row r="31">
          <cell r="B31" t="str">
            <v>tuan.vo</v>
          </cell>
          <cell r="C31" t="str">
            <v>Võ Nguyễn Anh Tuấn</v>
          </cell>
          <cell r="D31" t="str">
            <v>Developer</v>
          </cell>
          <cell r="E31">
            <v>40756</v>
          </cell>
          <cell r="F31">
            <v>3</v>
          </cell>
          <cell r="G31"/>
          <cell r="H31"/>
          <cell r="I31">
            <v>1</v>
          </cell>
          <cell r="J31">
            <v>4</v>
          </cell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>
            <v>0</v>
          </cell>
          <cell r="AR31">
            <v>4</v>
          </cell>
          <cell r="AS31">
            <v>0</v>
          </cell>
          <cell r="AT31">
            <v>4</v>
          </cell>
        </row>
        <row r="32">
          <cell r="B32" t="str">
            <v>lam.nguyen</v>
          </cell>
          <cell r="C32" t="str">
            <v>Nguyễn Ngọc Lam</v>
          </cell>
          <cell r="D32" t="str">
            <v>Developer</v>
          </cell>
          <cell r="E32">
            <v>40945</v>
          </cell>
          <cell r="F32">
            <v>5</v>
          </cell>
          <cell r="G32"/>
          <cell r="H32"/>
          <cell r="I32">
            <v>1</v>
          </cell>
          <cell r="J32">
            <v>6</v>
          </cell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>
            <v>0</v>
          </cell>
          <cell r="AR32">
            <v>6</v>
          </cell>
          <cell r="AS32">
            <v>0</v>
          </cell>
          <cell r="AT32">
            <v>6</v>
          </cell>
        </row>
        <row r="33">
          <cell r="B33" t="str">
            <v>tu.nguyen</v>
          </cell>
          <cell r="C33" t="str">
            <v>Nguyễn Ngọc Tư</v>
          </cell>
          <cell r="D33" t="str">
            <v>Developer</v>
          </cell>
          <cell r="E33">
            <v>40560</v>
          </cell>
          <cell r="F33">
            <v>4.5</v>
          </cell>
          <cell r="G33"/>
          <cell r="H33"/>
          <cell r="I33">
            <v>1</v>
          </cell>
          <cell r="J33">
            <v>5.5</v>
          </cell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>
            <v>1</v>
          </cell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>
            <v>1</v>
          </cell>
          <cell r="AR33">
            <v>4.5</v>
          </cell>
          <cell r="AS33">
            <v>0</v>
          </cell>
          <cell r="AT33">
            <v>4.5</v>
          </cell>
        </row>
        <row r="34">
          <cell r="B34" t="str">
            <v>nam.huynh</v>
          </cell>
          <cell r="C34" t="str">
            <v>Huỳnh Quốc Nam</v>
          </cell>
          <cell r="D34" t="str">
            <v>Developer</v>
          </cell>
          <cell r="E34">
            <v>40911</v>
          </cell>
          <cell r="F34">
            <v>4</v>
          </cell>
          <cell r="G34"/>
          <cell r="H34"/>
          <cell r="I34">
            <v>0.5</v>
          </cell>
          <cell r="J34">
            <v>4.5</v>
          </cell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>
            <v>0</v>
          </cell>
          <cell r="AR34">
            <v>4.5</v>
          </cell>
          <cell r="AS34">
            <v>0</v>
          </cell>
          <cell r="AT34">
            <v>4.5</v>
          </cell>
        </row>
        <row r="35">
          <cell r="B35" t="str">
            <v>son.tran</v>
          </cell>
          <cell r="C35" t="str">
            <v>Trần Hải Sơn</v>
          </cell>
          <cell r="D35" t="str">
            <v>Developer</v>
          </cell>
          <cell r="E35">
            <v>41276</v>
          </cell>
          <cell r="F35">
            <v>3</v>
          </cell>
          <cell r="G35"/>
          <cell r="H35"/>
          <cell r="I35">
            <v>1</v>
          </cell>
          <cell r="J35">
            <v>4</v>
          </cell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>
            <v>0</v>
          </cell>
          <cell r="AR35">
            <v>4</v>
          </cell>
          <cell r="AS35">
            <v>0</v>
          </cell>
          <cell r="AT35">
            <v>4</v>
          </cell>
        </row>
        <row r="36">
          <cell r="B36"/>
          <cell r="C36" t="str">
            <v>CONEXUS 2</v>
          </cell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</row>
        <row r="37">
          <cell r="B37" t="str">
            <v>nhat.nguyen</v>
          </cell>
          <cell r="C37" t="str">
            <v>Nguyễn Minh Nhật</v>
          </cell>
          <cell r="D37" t="str">
            <v>Team Leader</v>
          </cell>
          <cell r="E37">
            <v>40603</v>
          </cell>
          <cell r="F37">
            <v>1</v>
          </cell>
          <cell r="G37"/>
          <cell r="H37"/>
          <cell r="I37">
            <v>1</v>
          </cell>
          <cell r="J37">
            <v>2</v>
          </cell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>
            <v>0</v>
          </cell>
          <cell r="AR37">
            <v>2</v>
          </cell>
          <cell r="AS37">
            <v>0</v>
          </cell>
          <cell r="AT37">
            <v>2</v>
          </cell>
        </row>
        <row r="38">
          <cell r="B38" t="str">
            <v>luc.tran</v>
          </cell>
          <cell r="C38" t="str">
            <v>Trần  Lực</v>
          </cell>
          <cell r="D38" t="str">
            <v>Developer</v>
          </cell>
          <cell r="E38">
            <v>40441</v>
          </cell>
          <cell r="F38">
            <v>9.5</v>
          </cell>
          <cell r="G38"/>
          <cell r="H38"/>
          <cell r="I38">
            <v>1</v>
          </cell>
          <cell r="J38">
            <v>10.5</v>
          </cell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>
            <v>0</v>
          </cell>
          <cell r="AR38">
            <v>10.5</v>
          </cell>
          <cell r="AS38">
            <v>0</v>
          </cell>
          <cell r="AT38">
            <v>10.5</v>
          </cell>
        </row>
        <row r="39">
          <cell r="B39" t="str">
            <v>nam.nguyen</v>
          </cell>
          <cell r="C39" t="str">
            <v>Nguyễn Văn Nam</v>
          </cell>
          <cell r="D39" t="str">
            <v>Developer</v>
          </cell>
          <cell r="E39">
            <v>40777</v>
          </cell>
          <cell r="F39">
            <v>6.5</v>
          </cell>
          <cell r="G39"/>
          <cell r="H39"/>
          <cell r="I39">
            <v>1</v>
          </cell>
          <cell r="J39">
            <v>7.5</v>
          </cell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>
            <v>0</v>
          </cell>
          <cell r="AR39">
            <v>7.5</v>
          </cell>
          <cell r="AS39">
            <v>0</v>
          </cell>
          <cell r="AT39">
            <v>7.5</v>
          </cell>
        </row>
        <row r="40">
          <cell r="B40" t="str">
            <v>nhin.nguyen</v>
          </cell>
          <cell r="C40" t="str">
            <v>Nguyễn Công Nhịn</v>
          </cell>
          <cell r="D40" t="str">
            <v>Developer</v>
          </cell>
          <cell r="E40">
            <v>40392</v>
          </cell>
          <cell r="F40">
            <v>0</v>
          </cell>
          <cell r="G40"/>
          <cell r="H40"/>
          <cell r="I40">
            <v>1</v>
          </cell>
          <cell r="J40">
            <v>1</v>
          </cell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>
            <v>0</v>
          </cell>
          <cell r="AR40">
            <v>1</v>
          </cell>
          <cell r="AS40">
            <v>0</v>
          </cell>
          <cell r="AT40">
            <v>1</v>
          </cell>
        </row>
        <row r="41">
          <cell r="B41" t="str">
            <v>hieu.lam</v>
          </cell>
          <cell r="C41" t="str">
            <v>Lâm Chí Hiếu</v>
          </cell>
          <cell r="D41" t="str">
            <v>Developer</v>
          </cell>
          <cell r="E41">
            <v>40787</v>
          </cell>
          <cell r="F41">
            <v>6.5</v>
          </cell>
          <cell r="G41"/>
          <cell r="H41"/>
          <cell r="I41">
            <v>1</v>
          </cell>
          <cell r="J41">
            <v>7.5</v>
          </cell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>
            <v>0</v>
          </cell>
          <cell r="AR41">
            <v>7.5</v>
          </cell>
          <cell r="AS41">
            <v>0</v>
          </cell>
          <cell r="AT41">
            <v>7.5</v>
          </cell>
        </row>
        <row r="42">
          <cell r="B42" t="str">
            <v>linh.pham</v>
          </cell>
          <cell r="C42" t="str">
            <v>Phạm Ngọc Linh</v>
          </cell>
          <cell r="D42" t="str">
            <v>Developer</v>
          </cell>
          <cell r="E42">
            <v>40679</v>
          </cell>
          <cell r="F42">
            <v>2</v>
          </cell>
          <cell r="G42"/>
          <cell r="H42"/>
          <cell r="I42">
            <v>1</v>
          </cell>
          <cell r="J42">
            <v>3</v>
          </cell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  <cell r="AL42"/>
          <cell r="AM42"/>
          <cell r="AN42"/>
          <cell r="AO42"/>
          <cell r="AP42"/>
          <cell r="AQ42">
            <v>0</v>
          </cell>
          <cell r="AR42">
            <v>3</v>
          </cell>
          <cell r="AS42">
            <v>0</v>
          </cell>
          <cell r="AT42">
            <v>3</v>
          </cell>
        </row>
        <row r="43">
          <cell r="B43" t="str">
            <v>khoi.nguyen</v>
          </cell>
          <cell r="C43" t="str">
            <v>Nguyễn Lê Minh Khôi</v>
          </cell>
          <cell r="D43" t="str">
            <v>Developer</v>
          </cell>
          <cell r="E43">
            <v>41218</v>
          </cell>
          <cell r="F43">
            <v>5</v>
          </cell>
          <cell r="G43"/>
          <cell r="H43"/>
          <cell r="I43">
            <v>1</v>
          </cell>
          <cell r="J43">
            <v>6</v>
          </cell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>
            <v>1</v>
          </cell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>
            <v>1</v>
          </cell>
          <cell r="AR43">
            <v>5</v>
          </cell>
          <cell r="AS43">
            <v>0</v>
          </cell>
          <cell r="AT43">
            <v>5</v>
          </cell>
        </row>
        <row r="44">
          <cell r="B44" t="str">
            <v>duong.nguyen</v>
          </cell>
          <cell r="C44" t="str">
            <v>Nguyễn Duy Dương</v>
          </cell>
          <cell r="D44" t="str">
            <v>Developer</v>
          </cell>
          <cell r="E44">
            <v>40969</v>
          </cell>
          <cell r="F44">
            <v>6.5</v>
          </cell>
          <cell r="G44"/>
          <cell r="H44"/>
          <cell r="I44">
            <v>1</v>
          </cell>
          <cell r="J44">
            <v>7.5</v>
          </cell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>
            <v>0</v>
          </cell>
          <cell r="AR44">
            <v>7.5</v>
          </cell>
          <cell r="AS44">
            <v>0</v>
          </cell>
          <cell r="AT44">
            <v>7.5</v>
          </cell>
        </row>
        <row r="45">
          <cell r="B45" t="str">
            <v>dinh.dam</v>
          </cell>
          <cell r="C45" t="str">
            <v>Đàm Quang Định</v>
          </cell>
          <cell r="D45" t="str">
            <v>Developer</v>
          </cell>
          <cell r="E45">
            <v>41353</v>
          </cell>
          <cell r="F45">
            <v>0.5</v>
          </cell>
          <cell r="G45"/>
          <cell r="H45"/>
          <cell r="I45">
            <v>0</v>
          </cell>
          <cell r="J45">
            <v>0.5</v>
          </cell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>
            <v>0</v>
          </cell>
          <cell r="AR45">
            <v>0.5</v>
          </cell>
          <cell r="AS45">
            <v>0</v>
          </cell>
          <cell r="AT45">
            <v>0.5</v>
          </cell>
        </row>
        <row r="46">
          <cell r="B46"/>
          <cell r="C46" t="str">
            <v>CONEXUS QC</v>
          </cell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</row>
        <row r="47">
          <cell r="B47" t="str">
            <v>nghia.dao</v>
          </cell>
          <cell r="C47" t="str">
            <v>Đào Trọng Nghĩa</v>
          </cell>
          <cell r="D47" t="str">
            <v>QC</v>
          </cell>
          <cell r="E47">
            <v>40441</v>
          </cell>
          <cell r="F47">
            <v>10.5</v>
          </cell>
          <cell r="G47"/>
          <cell r="H47"/>
          <cell r="I47">
            <v>1</v>
          </cell>
          <cell r="J47">
            <v>11.5</v>
          </cell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>
            <v>0</v>
          </cell>
          <cell r="AR47">
            <v>11.5</v>
          </cell>
          <cell r="AS47">
            <v>0</v>
          </cell>
          <cell r="AT47">
            <v>11.5</v>
          </cell>
        </row>
        <row r="48">
          <cell r="B48" t="str">
            <v>ngoc.doan</v>
          </cell>
          <cell r="C48" t="str">
            <v>Đoàn Thị Minh Ngọc</v>
          </cell>
          <cell r="D48" t="str">
            <v>QC</v>
          </cell>
          <cell r="E48">
            <v>40716</v>
          </cell>
          <cell r="F48">
            <v>0</v>
          </cell>
          <cell r="G48"/>
          <cell r="H48"/>
          <cell r="I48"/>
          <cell r="J48">
            <v>0</v>
          </cell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B49" t="str">
            <v>tien.tran</v>
          </cell>
          <cell r="C49" t="str">
            <v>Trần Văn Tiến</v>
          </cell>
          <cell r="D49" t="str">
            <v>QC</v>
          </cell>
          <cell r="E49">
            <v>41276</v>
          </cell>
          <cell r="F49">
            <v>3</v>
          </cell>
          <cell r="G49"/>
          <cell r="H49"/>
          <cell r="I49">
            <v>1</v>
          </cell>
          <cell r="J49">
            <v>4</v>
          </cell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>
            <v>1</v>
          </cell>
          <cell r="AG49">
            <v>1</v>
          </cell>
          <cell r="AH49"/>
          <cell r="AI49"/>
          <cell r="AJ49"/>
          <cell r="AK49"/>
          <cell r="AL49"/>
          <cell r="AM49"/>
          <cell r="AN49"/>
          <cell r="AO49"/>
          <cell r="AP49"/>
          <cell r="AQ49">
            <v>2</v>
          </cell>
          <cell r="AR49">
            <v>2</v>
          </cell>
          <cell r="AS49">
            <v>0</v>
          </cell>
          <cell r="AT49">
            <v>2</v>
          </cell>
        </row>
        <row r="50">
          <cell r="B50" t="str">
            <v>my.vo</v>
          </cell>
          <cell r="C50" t="str">
            <v>Võ Thị Mai Mỹ</v>
          </cell>
          <cell r="D50" t="str">
            <v>QC</v>
          </cell>
          <cell r="E50">
            <v>41276</v>
          </cell>
          <cell r="F50">
            <v>2</v>
          </cell>
          <cell r="G50"/>
          <cell r="H50"/>
          <cell r="I50">
            <v>1</v>
          </cell>
          <cell r="J50">
            <v>3</v>
          </cell>
          <cell r="K50"/>
          <cell r="L50"/>
          <cell r="M50"/>
          <cell r="N50"/>
          <cell r="O50"/>
          <cell r="P50"/>
          <cell r="Q50"/>
          <cell r="R50"/>
          <cell r="S50">
            <v>0.5</v>
          </cell>
          <cell r="T50"/>
          <cell r="U50"/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K50"/>
          <cell r="AL50"/>
          <cell r="AM50"/>
          <cell r="AN50"/>
          <cell r="AO50"/>
          <cell r="AP50"/>
          <cell r="AQ50">
            <v>0.5</v>
          </cell>
          <cell r="AR50">
            <v>2.5</v>
          </cell>
          <cell r="AS50">
            <v>0</v>
          </cell>
          <cell r="AT50">
            <v>2.5</v>
          </cell>
        </row>
        <row r="51">
          <cell r="B51" t="str">
            <v>thuy.do</v>
          </cell>
          <cell r="C51" t="str">
            <v>Đỗ Phạm Xuân Thuỷ</v>
          </cell>
          <cell r="D51" t="str">
            <v>QC</v>
          </cell>
          <cell r="E51">
            <v>41276</v>
          </cell>
          <cell r="F51">
            <v>0</v>
          </cell>
          <cell r="G51"/>
          <cell r="H51"/>
          <cell r="I51">
            <v>1</v>
          </cell>
          <cell r="J51">
            <v>1</v>
          </cell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  <cell r="AL51"/>
          <cell r="AM51"/>
          <cell r="AN51"/>
          <cell r="AO51"/>
          <cell r="AP51"/>
          <cell r="AQ51">
            <v>0</v>
          </cell>
          <cell r="AR51">
            <v>1</v>
          </cell>
          <cell r="AS51">
            <v>0</v>
          </cell>
          <cell r="AT51">
            <v>1</v>
          </cell>
        </row>
        <row r="52">
          <cell r="B52" t="str">
            <v>vu.la</v>
          </cell>
          <cell r="C52" t="str">
            <v>Lã Hồ Tuấn Vũ</v>
          </cell>
          <cell r="D52" t="str">
            <v>QC</v>
          </cell>
          <cell r="E52">
            <v>41288</v>
          </cell>
          <cell r="F52">
            <v>0.5</v>
          </cell>
          <cell r="G52"/>
          <cell r="H52"/>
          <cell r="I52">
            <v>1</v>
          </cell>
          <cell r="J52">
            <v>1.5</v>
          </cell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K52"/>
          <cell r="AL52"/>
          <cell r="AM52"/>
          <cell r="AN52"/>
          <cell r="AO52"/>
          <cell r="AP52"/>
          <cell r="AQ52">
            <v>0</v>
          </cell>
          <cell r="AR52">
            <v>1.5</v>
          </cell>
          <cell r="AS52">
            <v>0</v>
          </cell>
          <cell r="AT52">
            <v>1.5</v>
          </cell>
        </row>
        <row r="53">
          <cell r="B53" t="str">
            <v>an.vo</v>
          </cell>
          <cell r="C53" t="str">
            <v>Võ Văn An</v>
          </cell>
          <cell r="D53" t="str">
            <v>QC</v>
          </cell>
          <cell r="E53">
            <v>41393</v>
          </cell>
          <cell r="F53">
            <v>0</v>
          </cell>
          <cell r="G53"/>
          <cell r="H53"/>
          <cell r="I53">
            <v>0</v>
          </cell>
          <cell r="J53">
            <v>0</v>
          </cell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>
            <v>0</v>
          </cell>
          <cell r="AR53">
            <v>0</v>
          </cell>
          <cell r="AS53">
            <v>0</v>
          </cell>
          <cell r="AT53">
            <v>0</v>
          </cell>
        </row>
        <row r="54">
          <cell r="B54"/>
          <cell r="C54" t="str">
            <v>CONEXUS 4</v>
          </cell>
          <cell r="D54"/>
          <cell r="E54"/>
          <cell r="F54"/>
          <cell r="G54"/>
          <cell r="H54"/>
          <cell r="I54"/>
          <cell r="J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</row>
        <row r="55">
          <cell r="B55" t="str">
            <v>hoang.pham</v>
          </cell>
          <cell r="C55" t="str">
            <v>Phạm Thái Hoàng</v>
          </cell>
          <cell r="D55" t="str">
            <v>Developer</v>
          </cell>
          <cell r="E55">
            <v>41337</v>
          </cell>
          <cell r="F55">
            <v>0</v>
          </cell>
          <cell r="G55"/>
          <cell r="H55"/>
          <cell r="I55">
            <v>1</v>
          </cell>
          <cell r="J55">
            <v>1</v>
          </cell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>
            <v>0</v>
          </cell>
          <cell r="AR55">
            <v>1</v>
          </cell>
          <cell r="AS55">
            <v>0</v>
          </cell>
          <cell r="AT55">
            <v>1</v>
          </cell>
        </row>
        <row r="56">
          <cell r="B56" t="str">
            <v>quang.tran</v>
          </cell>
          <cell r="C56" t="str">
            <v>Trần Văn Quang</v>
          </cell>
          <cell r="D56" t="str">
            <v>Developer</v>
          </cell>
          <cell r="E56">
            <v>41334</v>
          </cell>
          <cell r="F56">
            <v>0.5</v>
          </cell>
          <cell r="H56"/>
          <cell r="I56">
            <v>1</v>
          </cell>
          <cell r="J56">
            <v>1.5</v>
          </cell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>
            <v>0.5</v>
          </cell>
          <cell r="AN56"/>
          <cell r="AO56"/>
          <cell r="AP56"/>
          <cell r="AQ56">
            <v>0.5</v>
          </cell>
          <cell r="AR56">
            <v>1</v>
          </cell>
          <cell r="AS56">
            <v>0</v>
          </cell>
          <cell r="AT56">
            <v>1</v>
          </cell>
        </row>
        <row r="57">
          <cell r="B57" t="str">
            <v>khanh.do</v>
          </cell>
          <cell r="C57" t="str">
            <v>Đỗ Trần Nhựt Khánh</v>
          </cell>
          <cell r="D57" t="str">
            <v>Developer</v>
          </cell>
          <cell r="E57">
            <v>41351</v>
          </cell>
          <cell r="F57">
            <v>0</v>
          </cell>
          <cell r="G57"/>
          <cell r="H57"/>
          <cell r="I57">
            <v>1</v>
          </cell>
          <cell r="J57">
            <v>1</v>
          </cell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>
            <v>0</v>
          </cell>
          <cell r="AR57">
            <v>1</v>
          </cell>
          <cell r="AS57">
            <v>0</v>
          </cell>
          <cell r="AT57">
            <v>1</v>
          </cell>
        </row>
        <row r="58">
          <cell r="B58"/>
          <cell r="C58" t="str">
            <v>CROOZE MODE</v>
          </cell>
          <cell r="D58"/>
          <cell r="E58"/>
          <cell r="F58"/>
          <cell r="G58"/>
          <cell r="H58"/>
          <cell r="I58"/>
          <cell r="J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</row>
        <row r="59">
          <cell r="B59" t="str">
            <v>phong.hoang</v>
          </cell>
          <cell r="C59" t="str">
            <v>Hoàng Nguyễn Thanh Phong</v>
          </cell>
          <cell r="D59" t="str">
            <v>Team Leader</v>
          </cell>
          <cell r="E59">
            <v>39022</v>
          </cell>
          <cell r="F59">
            <v>5.5</v>
          </cell>
          <cell r="G59"/>
          <cell r="H59"/>
          <cell r="I59">
            <v>1</v>
          </cell>
          <cell r="J59">
            <v>6.5</v>
          </cell>
          <cell r="K59"/>
          <cell r="L59"/>
          <cell r="M59"/>
          <cell r="N59"/>
          <cell r="O59"/>
          <cell r="P59"/>
          <cell r="Q59"/>
          <cell r="R59"/>
          <cell r="S59">
            <v>0.5</v>
          </cell>
          <cell r="T59"/>
          <cell r="U59"/>
          <cell r="V59"/>
          <cell r="W59"/>
          <cell r="X59"/>
          <cell r="Y59">
            <v>0.5</v>
          </cell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K59"/>
          <cell r="AL59"/>
          <cell r="AM59"/>
          <cell r="AN59"/>
          <cell r="AO59"/>
          <cell r="AP59"/>
          <cell r="AQ59">
            <v>1</v>
          </cell>
          <cell r="AR59">
            <v>5.5</v>
          </cell>
          <cell r="AS59">
            <v>0</v>
          </cell>
          <cell r="AT59">
            <v>5.5</v>
          </cell>
        </row>
        <row r="60">
          <cell r="B60" t="str">
            <v>tung.do</v>
          </cell>
          <cell r="C60" t="str">
            <v>Đỗ Thanh Tùng</v>
          </cell>
          <cell r="D60" t="str">
            <v>Developer</v>
          </cell>
          <cell r="E60">
            <v>39546</v>
          </cell>
          <cell r="F60">
            <v>1.5</v>
          </cell>
          <cell r="G60"/>
          <cell r="H60"/>
          <cell r="I60">
            <v>1</v>
          </cell>
          <cell r="J60">
            <v>2.5</v>
          </cell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>
            <v>0.5</v>
          </cell>
          <cell r="AI60"/>
          <cell r="AJ60"/>
          <cell r="AK60"/>
          <cell r="AL60"/>
          <cell r="AM60"/>
          <cell r="AN60"/>
          <cell r="AO60"/>
          <cell r="AP60"/>
          <cell r="AQ60">
            <v>0.5</v>
          </cell>
          <cell r="AR60">
            <v>2</v>
          </cell>
          <cell r="AS60">
            <v>0</v>
          </cell>
          <cell r="AT60">
            <v>2</v>
          </cell>
        </row>
        <row r="61">
          <cell r="B61" t="str">
            <v>hien.nguyen</v>
          </cell>
          <cell r="C61" t="str">
            <v>Nguyễn Anh Tuấn Hiển</v>
          </cell>
          <cell r="D61" t="str">
            <v>Developer</v>
          </cell>
          <cell r="E61">
            <v>39581</v>
          </cell>
          <cell r="F61">
            <v>9</v>
          </cell>
          <cell r="G61"/>
          <cell r="H61"/>
          <cell r="I61">
            <v>1</v>
          </cell>
          <cell r="J61">
            <v>10</v>
          </cell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>
            <v>1</v>
          </cell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/>
          <cell r="AM61">
            <v>1</v>
          </cell>
          <cell r="AN61"/>
          <cell r="AO61"/>
          <cell r="AP61"/>
          <cell r="AQ61">
            <v>2</v>
          </cell>
          <cell r="AR61">
            <v>8</v>
          </cell>
          <cell r="AS61">
            <v>0</v>
          </cell>
          <cell r="AT61">
            <v>8</v>
          </cell>
        </row>
        <row r="62">
          <cell r="B62"/>
          <cell r="C62" t="str">
            <v>KITTY PROJECTS (MSP)</v>
          </cell>
          <cell r="D62"/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</row>
        <row r="63">
          <cell r="B63" t="str">
            <v>hao.pham</v>
          </cell>
          <cell r="C63" t="str">
            <v>Phạm Văn Hào</v>
          </cell>
          <cell r="D63" t="str">
            <v>Team Leader</v>
          </cell>
          <cell r="E63">
            <v>39510</v>
          </cell>
          <cell r="F63">
            <v>12</v>
          </cell>
          <cell r="G63"/>
          <cell r="H63"/>
          <cell r="I63">
            <v>1</v>
          </cell>
          <cell r="J63">
            <v>13</v>
          </cell>
          <cell r="K63"/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/>
          <cell r="AM63"/>
          <cell r="AN63"/>
          <cell r="AO63"/>
          <cell r="AP63"/>
          <cell r="AQ63">
            <v>0</v>
          </cell>
          <cell r="AR63">
            <v>13</v>
          </cell>
          <cell r="AS63">
            <v>0</v>
          </cell>
          <cell r="AT63">
            <v>13</v>
          </cell>
        </row>
        <row r="64">
          <cell r="B64" t="str">
            <v>que.phan</v>
          </cell>
          <cell r="C64" t="str">
            <v>Phan Thị Ngọc Quế</v>
          </cell>
          <cell r="D64" t="str">
            <v>Developer</v>
          </cell>
          <cell r="E64">
            <v>40513</v>
          </cell>
          <cell r="F64">
            <v>3</v>
          </cell>
          <cell r="G64"/>
          <cell r="H64"/>
          <cell r="I64">
            <v>1</v>
          </cell>
          <cell r="J64">
            <v>4</v>
          </cell>
          <cell r="K64"/>
          <cell r="L64">
            <v>1</v>
          </cell>
          <cell r="M64"/>
          <cell r="N64"/>
          <cell r="O64"/>
          <cell r="P64"/>
          <cell r="Q64"/>
          <cell r="R64"/>
          <cell r="S64">
            <v>1</v>
          </cell>
          <cell r="T64"/>
          <cell r="U64"/>
          <cell r="V64"/>
          <cell r="W64"/>
          <cell r="X64"/>
          <cell r="Y64">
            <v>0.5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/>
          <cell r="AE64"/>
          <cell r="AF64"/>
          <cell r="AG64"/>
          <cell r="AH64"/>
          <cell r="AI64"/>
          <cell r="AJ64"/>
          <cell r="AK64"/>
          <cell r="AL64"/>
          <cell r="AM64"/>
          <cell r="AN64">
            <v>1</v>
          </cell>
          <cell r="AO64"/>
          <cell r="AP64"/>
          <cell r="AQ64">
            <v>7.5</v>
          </cell>
          <cell r="AR64">
            <v>-3.5</v>
          </cell>
          <cell r="AS64">
            <v>-3.5</v>
          </cell>
          <cell r="AT64">
            <v>0</v>
          </cell>
        </row>
        <row r="65">
          <cell r="B65" t="str">
            <v>phuong.pham</v>
          </cell>
          <cell r="C65" t="str">
            <v>Phạm Thụy Minh Phương</v>
          </cell>
          <cell r="D65" t="str">
            <v>QC</v>
          </cell>
          <cell r="E65">
            <v>40393</v>
          </cell>
          <cell r="F65">
            <v>5</v>
          </cell>
          <cell r="G65"/>
          <cell r="H65"/>
          <cell r="I65">
            <v>1</v>
          </cell>
          <cell r="J65">
            <v>6</v>
          </cell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K65"/>
          <cell r="AL65"/>
          <cell r="AM65"/>
          <cell r="AN65"/>
          <cell r="AO65"/>
          <cell r="AP65"/>
          <cell r="AQ65">
            <v>0</v>
          </cell>
          <cell r="AR65">
            <v>6</v>
          </cell>
          <cell r="AS65">
            <v>0</v>
          </cell>
          <cell r="AT65">
            <v>6</v>
          </cell>
        </row>
        <row r="66">
          <cell r="B66" t="str">
            <v>thanh.tran</v>
          </cell>
          <cell r="C66" t="str">
            <v>Trần Ngọc Thạnh</v>
          </cell>
          <cell r="D66" t="str">
            <v>Developer</v>
          </cell>
          <cell r="E66">
            <v>41031</v>
          </cell>
          <cell r="F66">
            <v>3</v>
          </cell>
          <cell r="G66"/>
          <cell r="H66"/>
          <cell r="I66">
            <v>1</v>
          </cell>
          <cell r="J66">
            <v>4</v>
          </cell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/>
          <cell r="AO66"/>
          <cell r="AP66"/>
          <cell r="AQ66">
            <v>0</v>
          </cell>
          <cell r="AR66">
            <v>4</v>
          </cell>
          <cell r="AS66">
            <v>0</v>
          </cell>
          <cell r="AT66">
            <v>4</v>
          </cell>
        </row>
        <row r="67">
          <cell r="B67" t="str">
            <v>tung.le</v>
          </cell>
          <cell r="C67" t="str">
            <v>Lê Thanh Tùng</v>
          </cell>
          <cell r="D67" t="str">
            <v>Developer</v>
          </cell>
          <cell r="E67">
            <v>41078</v>
          </cell>
          <cell r="F67">
            <v>4</v>
          </cell>
          <cell r="G67"/>
          <cell r="H67"/>
          <cell r="I67">
            <v>1</v>
          </cell>
          <cell r="J67">
            <v>5</v>
          </cell>
          <cell r="K67"/>
          <cell r="L67">
            <v>1</v>
          </cell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  <cell r="AL67"/>
          <cell r="AM67"/>
          <cell r="AN67"/>
          <cell r="AO67"/>
          <cell r="AP67"/>
          <cell r="AQ67">
            <v>1</v>
          </cell>
          <cell r="AR67">
            <v>4</v>
          </cell>
          <cell r="AS67">
            <v>0</v>
          </cell>
          <cell r="AT67">
            <v>4</v>
          </cell>
        </row>
        <row r="68">
          <cell r="B68" t="str">
            <v>cong.pham</v>
          </cell>
          <cell r="C68" t="str">
            <v>Phạm Xuân Công</v>
          </cell>
          <cell r="D68" t="str">
            <v>Developer</v>
          </cell>
          <cell r="E68">
            <v>41365</v>
          </cell>
          <cell r="F68">
            <v>0</v>
          </cell>
          <cell r="G68"/>
          <cell r="H68"/>
          <cell r="I68">
            <v>1</v>
          </cell>
          <cell r="J68">
            <v>1</v>
          </cell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K68"/>
          <cell r="AL68"/>
          <cell r="AM68"/>
          <cell r="AN68"/>
          <cell r="AO68"/>
          <cell r="AP68"/>
          <cell r="AQ68">
            <v>0</v>
          </cell>
          <cell r="AR68">
            <v>1</v>
          </cell>
          <cell r="AS68">
            <v>0</v>
          </cell>
          <cell r="AT68">
            <v>1</v>
          </cell>
        </row>
        <row r="69">
          <cell r="B69"/>
          <cell r="C69" t="str">
            <v>SIGURD'S PROJECT</v>
          </cell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  <cell r="AL69"/>
          <cell r="AM69"/>
          <cell r="AN69"/>
          <cell r="AO69"/>
          <cell r="AP69"/>
          <cell r="AQ69"/>
          <cell r="AR69"/>
          <cell r="AS69"/>
          <cell r="AT69"/>
        </row>
        <row r="70">
          <cell r="B70" t="str">
            <v>anh.nguyen</v>
          </cell>
          <cell r="C70" t="str">
            <v>Nguyễn Quốc Anh</v>
          </cell>
          <cell r="D70" t="str">
            <v>Developer</v>
          </cell>
          <cell r="E70">
            <v>40098</v>
          </cell>
          <cell r="F70">
            <v>4</v>
          </cell>
          <cell r="G70"/>
          <cell r="H70"/>
          <cell r="I70">
            <v>1</v>
          </cell>
          <cell r="J70">
            <v>5</v>
          </cell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>
            <v>0</v>
          </cell>
          <cell r="AR70">
            <v>5</v>
          </cell>
          <cell r="AS70">
            <v>0</v>
          </cell>
          <cell r="AT70">
            <v>5</v>
          </cell>
        </row>
        <row r="71">
          <cell r="B71"/>
          <cell r="C71" t="str">
            <v>WOTIF</v>
          </cell>
          <cell r="D71"/>
          <cell r="E71"/>
          <cell r="F71"/>
          <cell r="G71"/>
          <cell r="H71"/>
          <cell r="I71"/>
          <cell r="J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</row>
        <row r="72">
          <cell r="B72" t="str">
            <v>tam.ho</v>
          </cell>
          <cell r="C72" t="str">
            <v>Hồ Văn Tâm</v>
          </cell>
          <cell r="D72" t="str">
            <v>Team Leader</v>
          </cell>
          <cell r="E72">
            <v>40476</v>
          </cell>
          <cell r="F72">
            <v>7.5</v>
          </cell>
          <cell r="G72"/>
          <cell r="H72"/>
          <cell r="I72">
            <v>1</v>
          </cell>
          <cell r="J72">
            <v>8.5</v>
          </cell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K72"/>
          <cell r="AL72"/>
          <cell r="AM72"/>
          <cell r="AN72"/>
          <cell r="AO72"/>
          <cell r="AP72"/>
          <cell r="AQ72">
            <v>0</v>
          </cell>
          <cell r="AR72">
            <v>8.5</v>
          </cell>
          <cell r="AS72">
            <v>0</v>
          </cell>
          <cell r="AT72">
            <v>8.5</v>
          </cell>
        </row>
        <row r="73">
          <cell r="B73" t="str">
            <v>tan.tran</v>
          </cell>
          <cell r="C73" t="str">
            <v>Trần Minh Tân</v>
          </cell>
          <cell r="D73" t="str">
            <v>Developer</v>
          </cell>
          <cell r="E73">
            <v>40973</v>
          </cell>
          <cell r="F73">
            <v>5.5</v>
          </cell>
          <cell r="G73"/>
          <cell r="H73"/>
          <cell r="I73">
            <v>1</v>
          </cell>
          <cell r="J73">
            <v>6.5</v>
          </cell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  <cell r="AL73"/>
          <cell r="AM73"/>
          <cell r="AN73"/>
          <cell r="AO73"/>
          <cell r="AP73"/>
          <cell r="AQ73">
            <v>0</v>
          </cell>
          <cell r="AR73">
            <v>6.5</v>
          </cell>
          <cell r="AS73">
            <v>0</v>
          </cell>
          <cell r="AT73">
            <v>6.5</v>
          </cell>
        </row>
        <row r="74">
          <cell r="B74" t="str">
            <v>vy.ta</v>
          </cell>
          <cell r="C74" t="str">
            <v>Tạ Công Vỹ</v>
          </cell>
          <cell r="D74" t="str">
            <v>Developer</v>
          </cell>
          <cell r="E74">
            <v>40973</v>
          </cell>
          <cell r="F74">
            <v>1.5</v>
          </cell>
          <cell r="G74"/>
          <cell r="H74"/>
          <cell r="I74">
            <v>1</v>
          </cell>
          <cell r="J74">
            <v>2.5</v>
          </cell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>
            <v>1</v>
          </cell>
          <cell r="AK74"/>
          <cell r="AL74"/>
          <cell r="AM74">
            <v>1</v>
          </cell>
          <cell r="AN74">
            <v>1</v>
          </cell>
          <cell r="AO74"/>
          <cell r="AP74"/>
          <cell r="AQ74">
            <v>3</v>
          </cell>
          <cell r="AR74">
            <v>-0.5</v>
          </cell>
          <cell r="AS74">
            <v>-0.5</v>
          </cell>
          <cell r="AT74">
            <v>0</v>
          </cell>
        </row>
        <row r="75">
          <cell r="B75" t="str">
            <v>phuc.pham</v>
          </cell>
          <cell r="C75" t="str">
            <v>Phạm Phi Phúc</v>
          </cell>
          <cell r="D75" t="str">
            <v>Developer</v>
          </cell>
          <cell r="E75">
            <v>40742</v>
          </cell>
          <cell r="F75">
            <v>2.5</v>
          </cell>
          <cell r="G75"/>
          <cell r="H75"/>
          <cell r="I75">
            <v>1</v>
          </cell>
          <cell r="J75">
            <v>3.5</v>
          </cell>
          <cell r="K75"/>
          <cell r="L75"/>
          <cell r="M75"/>
          <cell r="N75"/>
          <cell r="O75"/>
          <cell r="P75"/>
          <cell r="Q75"/>
          <cell r="R75"/>
          <cell r="S75"/>
          <cell r="T75"/>
          <cell r="U75"/>
          <cell r="V75"/>
          <cell r="W75"/>
          <cell r="X75"/>
          <cell r="Y75"/>
          <cell r="Z75"/>
          <cell r="AA75"/>
          <cell r="AB75"/>
          <cell r="AC75"/>
          <cell r="AD75"/>
          <cell r="AE75"/>
          <cell r="AF75"/>
          <cell r="AG75"/>
          <cell r="AH75"/>
          <cell r="AI75"/>
          <cell r="AJ75"/>
          <cell r="AK75"/>
          <cell r="AL75"/>
          <cell r="AM75"/>
          <cell r="AN75"/>
          <cell r="AO75"/>
          <cell r="AP75"/>
          <cell r="AQ75">
            <v>0</v>
          </cell>
          <cell r="AR75">
            <v>3.5</v>
          </cell>
          <cell r="AS75">
            <v>0</v>
          </cell>
          <cell r="AT75">
            <v>3.5</v>
          </cell>
        </row>
        <row r="76">
          <cell r="B76" t="str">
            <v>khuong.ha</v>
          </cell>
          <cell r="C76" t="str">
            <v>Hà Trần Tuệ Khương</v>
          </cell>
          <cell r="D76" t="str">
            <v>Developer</v>
          </cell>
          <cell r="E76">
            <v>41232</v>
          </cell>
          <cell r="F76">
            <v>3.5</v>
          </cell>
          <cell r="G76"/>
          <cell r="H76"/>
          <cell r="I76">
            <v>1</v>
          </cell>
          <cell r="J76">
            <v>4.5</v>
          </cell>
          <cell r="K76"/>
          <cell r="L76"/>
          <cell r="M76"/>
          <cell r="N76"/>
          <cell r="O76"/>
          <cell r="P76"/>
          <cell r="Q76"/>
          <cell r="R76"/>
          <cell r="S76"/>
          <cell r="T76"/>
          <cell r="U76"/>
          <cell r="V76"/>
          <cell r="W76"/>
          <cell r="X76"/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K76"/>
          <cell r="AL76"/>
          <cell r="AM76"/>
          <cell r="AN76"/>
          <cell r="AO76"/>
          <cell r="AP76"/>
          <cell r="AQ76">
            <v>0</v>
          </cell>
          <cell r="AR76">
            <v>4.5</v>
          </cell>
          <cell r="AS76">
            <v>0</v>
          </cell>
          <cell r="AT76">
            <v>4.5</v>
          </cell>
        </row>
        <row r="77">
          <cell r="B77" t="str">
            <v>cao.tran</v>
          </cell>
          <cell r="C77" t="str">
            <v>Trần Chí Cao</v>
          </cell>
          <cell r="D77" t="str">
            <v>Developer</v>
          </cell>
          <cell r="E77">
            <v>41246</v>
          </cell>
          <cell r="F77">
            <v>1</v>
          </cell>
          <cell r="G77"/>
          <cell r="H77"/>
          <cell r="I77">
            <v>1</v>
          </cell>
          <cell r="J77">
            <v>2</v>
          </cell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  <cell r="V77"/>
          <cell r="W77"/>
          <cell r="X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K77"/>
          <cell r="AL77"/>
          <cell r="AM77"/>
          <cell r="AN77"/>
          <cell r="AO77"/>
          <cell r="AP77"/>
          <cell r="AQ77">
            <v>0</v>
          </cell>
          <cell r="AR77">
            <v>2</v>
          </cell>
          <cell r="AS77">
            <v>0</v>
          </cell>
          <cell r="AT77">
            <v>2</v>
          </cell>
        </row>
        <row r="78">
          <cell r="B78" t="str">
            <v>tuan.vu</v>
          </cell>
          <cell r="C78" t="str">
            <v>Vũ Minh Tuấn</v>
          </cell>
          <cell r="D78" t="str">
            <v>Developer</v>
          </cell>
          <cell r="E78">
            <v>41246</v>
          </cell>
          <cell r="F78">
            <v>1</v>
          </cell>
          <cell r="G78"/>
          <cell r="H78"/>
          <cell r="I78">
            <v>1</v>
          </cell>
          <cell r="J78">
            <v>2</v>
          </cell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K78"/>
          <cell r="AL78"/>
          <cell r="AM78"/>
          <cell r="AN78"/>
          <cell r="AO78"/>
          <cell r="AP78"/>
          <cell r="AQ78">
            <v>0</v>
          </cell>
          <cell r="AR78">
            <v>2</v>
          </cell>
          <cell r="AS78">
            <v>0</v>
          </cell>
          <cell r="AT78">
            <v>2</v>
          </cell>
        </row>
        <row r="79">
          <cell r="B79" t="str">
            <v>tai.dinh</v>
          </cell>
          <cell r="C79" t="str">
            <v>Đinh Duy Tài</v>
          </cell>
          <cell r="D79" t="str">
            <v>Developer</v>
          </cell>
          <cell r="E79">
            <v>41255</v>
          </cell>
          <cell r="F79">
            <v>0</v>
          </cell>
          <cell r="G79"/>
          <cell r="H79"/>
          <cell r="I79">
            <v>0.5</v>
          </cell>
          <cell r="J79">
            <v>0.5</v>
          </cell>
          <cell r="K79"/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  <cell r="AL79"/>
          <cell r="AM79"/>
          <cell r="AN79"/>
          <cell r="AO79"/>
          <cell r="AP79"/>
          <cell r="AQ79">
            <v>0</v>
          </cell>
          <cell r="AR79">
            <v>0.5</v>
          </cell>
          <cell r="AS79">
            <v>0</v>
          </cell>
          <cell r="AT79">
            <v>0.5</v>
          </cell>
        </row>
        <row r="80">
          <cell r="B80" t="str">
            <v>cuong.bach</v>
          </cell>
          <cell r="C80" t="str">
            <v>Bạch Hùng Cường</v>
          </cell>
          <cell r="D80" t="str">
            <v>Developer</v>
          </cell>
          <cell r="E80">
            <v>41260</v>
          </cell>
          <cell r="F80">
            <v>1.5</v>
          </cell>
          <cell r="G80"/>
          <cell r="H80"/>
          <cell r="I80">
            <v>1</v>
          </cell>
          <cell r="J80">
            <v>2.5</v>
          </cell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>
            <v>0.5</v>
          </cell>
          <cell r="AH80">
            <v>1</v>
          </cell>
          <cell r="AI80"/>
          <cell r="AJ80"/>
          <cell r="AK80"/>
          <cell r="AL80"/>
          <cell r="AM80"/>
          <cell r="AN80"/>
          <cell r="AO80"/>
          <cell r="AP80"/>
          <cell r="AQ80">
            <v>1.5</v>
          </cell>
          <cell r="AR80">
            <v>1</v>
          </cell>
          <cell r="AS80">
            <v>0</v>
          </cell>
          <cell r="AT80">
            <v>1</v>
          </cell>
        </row>
        <row r="81">
          <cell r="B81" t="str">
            <v>quang.luu</v>
          </cell>
          <cell r="C81" t="str">
            <v>Luu Vinh Quang</v>
          </cell>
          <cell r="D81" t="str">
            <v>Developer</v>
          </cell>
          <cell r="E81">
            <v>41276</v>
          </cell>
          <cell r="F81">
            <v>2</v>
          </cell>
          <cell r="G81"/>
          <cell r="H81"/>
          <cell r="I81">
            <v>1</v>
          </cell>
          <cell r="J81">
            <v>3</v>
          </cell>
          <cell r="K81"/>
          <cell r="L81"/>
          <cell r="M81"/>
          <cell r="N81"/>
          <cell r="O81"/>
          <cell r="P81"/>
          <cell r="Q81"/>
          <cell r="R81"/>
          <cell r="S81"/>
          <cell r="T81"/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K81"/>
          <cell r="AL81"/>
          <cell r="AM81"/>
          <cell r="AN81"/>
          <cell r="AO81"/>
          <cell r="AP81"/>
          <cell r="AQ81">
            <v>0</v>
          </cell>
          <cell r="AR81">
            <v>3</v>
          </cell>
          <cell r="AS81">
            <v>0</v>
          </cell>
          <cell r="AT81">
            <v>3</v>
          </cell>
        </row>
        <row r="82">
          <cell r="B82"/>
          <cell r="C82" t="str">
            <v>IMAGEWARE AS</v>
          </cell>
          <cell r="D82"/>
          <cell r="E82"/>
          <cell r="F82"/>
          <cell r="G82"/>
          <cell r="H82"/>
          <cell r="I82"/>
          <cell r="J82"/>
          <cell r="K82"/>
          <cell r="L82"/>
          <cell r="M82"/>
          <cell r="N82"/>
          <cell r="O82"/>
          <cell r="P82"/>
          <cell r="Q82"/>
          <cell r="R82"/>
          <cell r="S82"/>
          <cell r="T82"/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</row>
        <row r="83">
          <cell r="B83" t="str">
            <v>sang.cu</v>
          </cell>
          <cell r="C83" t="str">
            <v>Cù Ngọc Sang</v>
          </cell>
          <cell r="D83" t="str">
            <v>Developer</v>
          </cell>
          <cell r="E83">
            <v>41246</v>
          </cell>
          <cell r="F83">
            <v>1.5</v>
          </cell>
          <cell r="G83"/>
          <cell r="H83"/>
          <cell r="I83">
            <v>1</v>
          </cell>
          <cell r="J83">
            <v>2.5</v>
          </cell>
          <cell r="K83"/>
          <cell r="L83"/>
          <cell r="M83"/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K83"/>
          <cell r="AL83"/>
          <cell r="AM83"/>
          <cell r="AN83"/>
          <cell r="AO83"/>
          <cell r="AP83"/>
          <cell r="AQ83">
            <v>0</v>
          </cell>
          <cell r="AR83">
            <v>2.5</v>
          </cell>
          <cell r="AS83">
            <v>0</v>
          </cell>
          <cell r="AT83">
            <v>2.5</v>
          </cell>
        </row>
        <row r="84">
          <cell r="B84" t="str">
            <v>chinh.dang</v>
          </cell>
          <cell r="C84" t="str">
            <v>Đặng Trường Chính</v>
          </cell>
          <cell r="D84" t="str">
            <v>Developer</v>
          </cell>
          <cell r="E84">
            <v>40287</v>
          </cell>
          <cell r="F84">
            <v>0</v>
          </cell>
          <cell r="G84"/>
          <cell r="H84"/>
          <cell r="I84">
            <v>1</v>
          </cell>
          <cell r="J84">
            <v>1</v>
          </cell>
          <cell r="K84"/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>
            <v>0</v>
          </cell>
          <cell r="AR84">
            <v>1</v>
          </cell>
          <cell r="AS84">
            <v>0</v>
          </cell>
          <cell r="AT84">
            <v>1</v>
          </cell>
        </row>
        <row r="85">
          <cell r="B85" t="str">
            <v>dung.nguyen</v>
          </cell>
          <cell r="C85" t="str">
            <v>Nguyễn Trí Dũng</v>
          </cell>
          <cell r="D85" t="str">
            <v>Developer</v>
          </cell>
          <cell r="E85">
            <v>41299</v>
          </cell>
          <cell r="F85">
            <v>0.5</v>
          </cell>
          <cell r="G85"/>
          <cell r="H85"/>
          <cell r="I85">
            <v>1</v>
          </cell>
          <cell r="J85">
            <v>1.5</v>
          </cell>
          <cell r="K85"/>
          <cell r="L85"/>
          <cell r="M85"/>
          <cell r="N85"/>
          <cell r="O85"/>
          <cell r="P85"/>
          <cell r="Q85"/>
          <cell r="R85"/>
          <cell r="S85"/>
          <cell r="T85"/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  <cell r="AL85"/>
          <cell r="AM85"/>
          <cell r="AN85"/>
          <cell r="AO85"/>
          <cell r="AP85"/>
          <cell r="AQ85">
            <v>0</v>
          </cell>
          <cell r="AR85">
            <v>1.5</v>
          </cell>
          <cell r="AS85">
            <v>0</v>
          </cell>
          <cell r="AT85">
            <v>1.5</v>
          </cell>
        </row>
        <row r="86">
          <cell r="B86" t="str">
            <v>bang.le</v>
          </cell>
          <cell r="C86" t="str">
            <v>Lê Nguyễn Nhật Bằng</v>
          </cell>
          <cell r="D86" t="str">
            <v>Developer</v>
          </cell>
          <cell r="E86">
            <v>41309</v>
          </cell>
          <cell r="F86">
            <v>2.5</v>
          </cell>
          <cell r="G86"/>
          <cell r="H86"/>
          <cell r="I86">
            <v>1</v>
          </cell>
          <cell r="J86">
            <v>3.5</v>
          </cell>
          <cell r="K86">
            <v>1</v>
          </cell>
          <cell r="L86">
            <v>1</v>
          </cell>
          <cell r="M86">
            <v>1</v>
          </cell>
          <cell r="N86">
            <v>1</v>
          </cell>
          <cell r="O86">
            <v>1</v>
          </cell>
          <cell r="P86"/>
          <cell r="Q86"/>
          <cell r="R86"/>
          <cell r="S86"/>
          <cell r="T86"/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K86"/>
          <cell r="AL86"/>
          <cell r="AM86"/>
          <cell r="AN86"/>
          <cell r="AO86"/>
          <cell r="AP86"/>
          <cell r="AQ86">
            <v>5</v>
          </cell>
          <cell r="AR86">
            <v>-1.5</v>
          </cell>
          <cell r="AS86">
            <v>-1.5</v>
          </cell>
          <cell r="AT86">
            <v>0</v>
          </cell>
        </row>
        <row r="87">
          <cell r="B87" t="str">
            <v>tam.vu</v>
          </cell>
          <cell r="C87" t="str">
            <v>Vũ Thiện Tâm</v>
          </cell>
          <cell r="D87" t="str">
            <v>Developer</v>
          </cell>
          <cell r="E87">
            <v>41325</v>
          </cell>
          <cell r="F87">
            <v>1.5</v>
          </cell>
          <cell r="H87"/>
          <cell r="I87">
            <v>1</v>
          </cell>
          <cell r="J87">
            <v>2.5</v>
          </cell>
          <cell r="K87"/>
          <cell r="L87"/>
          <cell r="M87"/>
          <cell r="N87"/>
          <cell r="O87"/>
          <cell r="P87"/>
          <cell r="Q87"/>
          <cell r="R87"/>
          <cell r="S87"/>
          <cell r="T87"/>
          <cell r="U87"/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  <cell r="AH87"/>
          <cell r="AI87"/>
          <cell r="AJ87"/>
          <cell r="AK87"/>
          <cell r="AL87"/>
          <cell r="AM87"/>
          <cell r="AN87"/>
          <cell r="AO87"/>
          <cell r="AP87"/>
          <cell r="AQ87">
            <v>0</v>
          </cell>
          <cell r="AR87">
            <v>2.5</v>
          </cell>
          <cell r="AS87">
            <v>0</v>
          </cell>
          <cell r="AT87">
            <v>2.5</v>
          </cell>
        </row>
        <row r="88">
          <cell r="B88"/>
          <cell r="C88" t="str">
            <v>KiKoRa</v>
          </cell>
          <cell r="D88"/>
          <cell r="E88"/>
          <cell r="F88"/>
          <cell r="G88"/>
          <cell r="H88"/>
          <cell r="I88"/>
          <cell r="J88"/>
          <cell r="K88"/>
          <cell r="L88"/>
          <cell r="M88"/>
          <cell r="N88"/>
          <cell r="O88"/>
          <cell r="P88"/>
          <cell r="Q88"/>
          <cell r="R88"/>
          <cell r="S88"/>
          <cell r="T88"/>
          <cell r="U88"/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</row>
        <row r="89">
          <cell r="B89" t="str">
            <v>quan.nguyen</v>
          </cell>
          <cell r="C89" t="str">
            <v>Nguyễn Phạm Minh Quân</v>
          </cell>
          <cell r="D89" t="str">
            <v>Developer</v>
          </cell>
          <cell r="E89">
            <v>39741</v>
          </cell>
          <cell r="F89">
            <v>1</v>
          </cell>
          <cell r="G89"/>
          <cell r="H89"/>
          <cell r="I89">
            <v>1</v>
          </cell>
          <cell r="J89">
            <v>2</v>
          </cell>
          <cell r="K89"/>
          <cell r="L89"/>
          <cell r="M89"/>
          <cell r="N89"/>
          <cell r="O89"/>
          <cell r="P89"/>
          <cell r="Q89"/>
          <cell r="R89"/>
          <cell r="S89">
            <v>0.5</v>
          </cell>
          <cell r="T89"/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>
            <v>1</v>
          </cell>
          <cell r="AI89"/>
          <cell r="AJ89"/>
          <cell r="AK89"/>
          <cell r="AL89"/>
          <cell r="AM89"/>
          <cell r="AN89"/>
          <cell r="AO89"/>
          <cell r="AP89"/>
          <cell r="AQ89">
            <v>1.5</v>
          </cell>
          <cell r="AR89">
            <v>0.5</v>
          </cell>
          <cell r="AS89">
            <v>0</v>
          </cell>
          <cell r="AT89">
            <v>0.5</v>
          </cell>
        </row>
        <row r="90">
          <cell r="B90" t="str">
            <v>nhut.dinh</v>
          </cell>
          <cell r="C90" t="str">
            <v>Đinh Bá Nhựt</v>
          </cell>
          <cell r="D90" t="str">
            <v>Developer</v>
          </cell>
          <cell r="E90">
            <v>41276</v>
          </cell>
          <cell r="F90">
            <v>2</v>
          </cell>
          <cell r="G90"/>
          <cell r="H90"/>
          <cell r="I90">
            <v>1</v>
          </cell>
          <cell r="J90">
            <v>3</v>
          </cell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K90"/>
          <cell r="AL90"/>
          <cell r="AM90"/>
          <cell r="AN90"/>
          <cell r="AO90"/>
          <cell r="AP90"/>
          <cell r="AQ90">
            <v>0</v>
          </cell>
          <cell r="AR90">
            <v>3</v>
          </cell>
          <cell r="AS90">
            <v>0</v>
          </cell>
          <cell r="AT90">
            <v>3</v>
          </cell>
        </row>
        <row r="91">
          <cell r="B91" t="str">
            <v>nguyen.nguyen</v>
          </cell>
          <cell r="C91" t="str">
            <v>Nguyễn Nhất Nguyên</v>
          </cell>
          <cell r="D91" t="str">
            <v>Developer</v>
          </cell>
          <cell r="E91">
            <v>41276</v>
          </cell>
          <cell r="F91">
            <v>1</v>
          </cell>
          <cell r="G91"/>
          <cell r="H91"/>
          <cell r="I91">
            <v>1</v>
          </cell>
          <cell r="J91">
            <v>2</v>
          </cell>
          <cell r="K91"/>
          <cell r="L91"/>
          <cell r="M91"/>
          <cell r="N91"/>
          <cell r="O91"/>
          <cell r="P91"/>
          <cell r="Q91"/>
          <cell r="R91"/>
          <cell r="S91"/>
          <cell r="T91"/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>
            <v>0.5</v>
          </cell>
          <cell r="AK91"/>
          <cell r="AL91"/>
          <cell r="AM91"/>
          <cell r="AN91"/>
          <cell r="AO91"/>
          <cell r="AP91"/>
          <cell r="AQ91">
            <v>0.5</v>
          </cell>
          <cell r="AR91">
            <v>1.5</v>
          </cell>
          <cell r="AS91">
            <v>0</v>
          </cell>
          <cell r="AT91">
            <v>1.5</v>
          </cell>
        </row>
        <row r="92">
          <cell r="B92" t="str">
            <v>linh.do</v>
          </cell>
          <cell r="C92" t="str">
            <v>Đỗ Việt Linh</v>
          </cell>
          <cell r="D92" t="str">
            <v>Developer</v>
          </cell>
          <cell r="E92">
            <v>41267</v>
          </cell>
          <cell r="F92">
            <v>1</v>
          </cell>
          <cell r="G92"/>
          <cell r="H92"/>
          <cell r="I92">
            <v>1</v>
          </cell>
          <cell r="J92">
            <v>2</v>
          </cell>
          <cell r="K92"/>
          <cell r="L92"/>
          <cell r="M92"/>
          <cell r="N92"/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>
            <v>0</v>
          </cell>
          <cell r="AR92">
            <v>2</v>
          </cell>
          <cell r="AS92">
            <v>0</v>
          </cell>
          <cell r="AT92">
            <v>2</v>
          </cell>
        </row>
        <row r="93">
          <cell r="C93" t="str">
            <v>Hr Tool</v>
          </cell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  <cell r="AC93"/>
          <cell r="AD93"/>
          <cell r="AE93"/>
          <cell r="AF93"/>
          <cell r="AG93"/>
          <cell r="AH93"/>
          <cell r="AI93"/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</row>
        <row r="94">
          <cell r="B94" t="str">
            <v>lam.le</v>
          </cell>
          <cell r="C94" t="str">
            <v>Lê Nguyễn Duy Lam</v>
          </cell>
          <cell r="D94" t="str">
            <v>Developer</v>
          </cell>
          <cell r="E94">
            <v>41365</v>
          </cell>
          <cell r="F94">
            <v>0</v>
          </cell>
          <cell r="G94"/>
          <cell r="H94"/>
          <cell r="I94">
            <v>1</v>
          </cell>
          <cell r="J94">
            <v>1</v>
          </cell>
          <cell r="K94"/>
          <cell r="L94"/>
          <cell r="M94"/>
          <cell r="N94"/>
          <cell r="O94"/>
          <cell r="P94"/>
          <cell r="Q94"/>
          <cell r="R94"/>
          <cell r="S94"/>
          <cell r="T94"/>
          <cell r="U94"/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>
            <v>0</v>
          </cell>
          <cell r="AR94">
            <v>1</v>
          </cell>
          <cell r="AS94">
            <v>0</v>
          </cell>
          <cell r="AT94">
            <v>1</v>
          </cell>
        </row>
        <row r="95">
          <cell r="C95" t="str">
            <v>ATI</v>
          </cell>
          <cell r="D95"/>
          <cell r="E95"/>
          <cell r="F95"/>
          <cell r="G95"/>
          <cell r="H95"/>
          <cell r="I95"/>
          <cell r="J95"/>
          <cell r="K95"/>
          <cell r="L95"/>
          <cell r="M95"/>
          <cell r="N95"/>
          <cell r="O95"/>
          <cell r="P95"/>
          <cell r="Q95"/>
          <cell r="R95"/>
          <cell r="S95"/>
          <cell r="T95"/>
          <cell r="U95"/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</row>
        <row r="96">
          <cell r="B96" t="str">
            <v>huong.le</v>
          </cell>
          <cell r="C96" t="str">
            <v>Lê Ngọc Thanh Hương</v>
          </cell>
          <cell r="D96" t="str">
            <v>QC</v>
          </cell>
          <cell r="E96">
            <v>41374</v>
          </cell>
          <cell r="F96">
            <v>0</v>
          </cell>
          <cell r="G96"/>
          <cell r="H96"/>
          <cell r="I96">
            <v>1</v>
          </cell>
          <cell r="J96">
            <v>1</v>
          </cell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  <cell r="Z96"/>
          <cell r="AA96"/>
          <cell r="AB96"/>
          <cell r="AC96"/>
          <cell r="AD96"/>
          <cell r="AE96"/>
          <cell r="AF96"/>
          <cell r="AG96"/>
          <cell r="AH96"/>
          <cell r="AI96"/>
          <cell r="AJ96"/>
          <cell r="AK96"/>
          <cell r="AL96"/>
          <cell r="AM96"/>
          <cell r="AN96"/>
          <cell r="AO96"/>
          <cell r="AP96"/>
          <cell r="AQ96">
            <v>0</v>
          </cell>
          <cell r="AR96">
            <v>1</v>
          </cell>
          <cell r="AS96">
            <v>0</v>
          </cell>
          <cell r="AT96">
            <v>1</v>
          </cell>
        </row>
        <row r="97">
          <cell r="B97" t="str">
            <v>hieu.tran</v>
          </cell>
          <cell r="C97" t="str">
            <v>Trần Chí Hiếu</v>
          </cell>
          <cell r="D97" t="str">
            <v>QC</v>
          </cell>
          <cell r="E97">
            <v>41395</v>
          </cell>
          <cell r="F97">
            <v>0</v>
          </cell>
          <cell r="G97"/>
          <cell r="H97"/>
          <cell r="I97">
            <v>0</v>
          </cell>
          <cell r="J97">
            <v>0</v>
          </cell>
          <cell r="K97"/>
          <cell r="L97"/>
          <cell r="M97"/>
          <cell r="N97"/>
          <cell r="O97"/>
          <cell r="P97"/>
          <cell r="Q97"/>
          <cell r="R97"/>
          <cell r="S97"/>
          <cell r="T97"/>
          <cell r="U97"/>
          <cell r="V97"/>
          <cell r="W97"/>
          <cell r="X97"/>
          <cell r="Y97"/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K97"/>
          <cell r="AL97"/>
          <cell r="AM97"/>
          <cell r="AN97"/>
          <cell r="AO97"/>
          <cell r="AP97"/>
          <cell r="AQ97">
            <v>0</v>
          </cell>
          <cell r="AR97">
            <v>0</v>
          </cell>
          <cell r="AS97">
            <v>0</v>
          </cell>
          <cell r="AT97">
            <v>0</v>
          </cell>
        </row>
        <row r="98">
          <cell r="B98" t="str">
            <v>tran.hoang</v>
          </cell>
          <cell r="C98" t="str">
            <v>Hoàng Phan Bảo Trân</v>
          </cell>
          <cell r="D98" t="str">
            <v>QC</v>
          </cell>
          <cell r="E98">
            <v>41379</v>
          </cell>
          <cell r="F98">
            <v>0</v>
          </cell>
          <cell r="G98"/>
          <cell r="H98"/>
          <cell r="I98">
            <v>0.5</v>
          </cell>
          <cell r="J98">
            <v>0.5</v>
          </cell>
          <cell r="K98"/>
          <cell r="L98"/>
          <cell r="M98"/>
          <cell r="N98"/>
          <cell r="O98"/>
          <cell r="P98"/>
          <cell r="Q98"/>
          <cell r="R98"/>
          <cell r="S98"/>
          <cell r="T98"/>
          <cell r="U98"/>
          <cell r="V98"/>
          <cell r="W98"/>
          <cell r="X98"/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K98"/>
          <cell r="AL98"/>
          <cell r="AM98"/>
          <cell r="AN98"/>
          <cell r="AO98"/>
          <cell r="AP98"/>
          <cell r="AQ98">
            <v>0</v>
          </cell>
          <cell r="AR98">
            <v>0.5</v>
          </cell>
          <cell r="AS98">
            <v>0</v>
          </cell>
          <cell r="AT98">
            <v>0.5</v>
          </cell>
        </row>
        <row r="99">
          <cell r="C99" t="str">
            <v>Independent work</v>
          </cell>
          <cell r="D99"/>
          <cell r="E99"/>
          <cell r="F99"/>
          <cell r="G99"/>
          <cell r="H99"/>
          <cell r="I99"/>
          <cell r="J99"/>
          <cell r="K99"/>
          <cell r="L99"/>
          <cell r="M99"/>
          <cell r="N99"/>
          <cell r="O99"/>
          <cell r="P99"/>
          <cell r="Q99"/>
          <cell r="R99"/>
          <cell r="S99"/>
          <cell r="T99"/>
          <cell r="U99"/>
          <cell r="V99"/>
          <cell r="W99"/>
          <cell r="X99"/>
          <cell r="Y99"/>
          <cell r="Z99"/>
          <cell r="AA99"/>
          <cell r="AB99"/>
          <cell r="AC99"/>
          <cell r="AD99"/>
          <cell r="AE99"/>
          <cell r="AF99"/>
          <cell r="AG99"/>
          <cell r="AH99"/>
          <cell r="AI99"/>
          <cell r="AJ99"/>
          <cell r="AK99"/>
          <cell r="AL99"/>
          <cell r="AM99"/>
          <cell r="AN99"/>
          <cell r="AO99"/>
          <cell r="AP99"/>
          <cell r="AQ99"/>
          <cell r="AR99"/>
          <cell r="AS99"/>
          <cell r="AT99"/>
        </row>
        <row r="100">
          <cell r="B100" t="str">
            <v>toan.tran</v>
          </cell>
          <cell r="C100" t="str">
            <v>Trần Quốc Toản</v>
          </cell>
          <cell r="D100" t="str">
            <v>Developer</v>
          </cell>
          <cell r="E100">
            <v>41414</v>
          </cell>
          <cell r="F100">
            <v>0</v>
          </cell>
          <cell r="G100"/>
          <cell r="H100"/>
          <cell r="I100">
            <v>0</v>
          </cell>
          <cell r="J100">
            <v>0</v>
          </cell>
          <cell r="K100"/>
          <cell r="L100"/>
          <cell r="M100"/>
          <cell r="N100">
            <v>1</v>
          </cell>
          <cell r="O100"/>
          <cell r="P100"/>
          <cell r="Q100"/>
          <cell r="R100"/>
          <cell r="S100"/>
          <cell r="T100"/>
          <cell r="U100"/>
          <cell r="V100"/>
          <cell r="W100"/>
          <cell r="X100"/>
          <cell r="Y100"/>
          <cell r="Z100"/>
          <cell r="AA100"/>
          <cell r="AB100"/>
          <cell r="AC100"/>
          <cell r="AD100"/>
          <cell r="AE100"/>
          <cell r="AF100"/>
          <cell r="AG100"/>
          <cell r="AH100"/>
          <cell r="AI100"/>
          <cell r="AJ100"/>
          <cell r="AK100"/>
          <cell r="AL100"/>
          <cell r="AM100"/>
          <cell r="AN100"/>
          <cell r="AO100"/>
          <cell r="AP100"/>
          <cell r="AQ100">
            <v>1</v>
          </cell>
          <cell r="AR100">
            <v>-1</v>
          </cell>
          <cell r="AS100">
            <v>-1</v>
          </cell>
          <cell r="AT100">
            <v>0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7" Type="http://schemas.openxmlformats.org/officeDocument/2006/relationships/comments" Target="../comments4.x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VO86"/>
  <sheetViews>
    <sheetView zoomScale="115" zoomScaleNormal="115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I13" sqref="I13"/>
    </sheetView>
  </sheetViews>
  <sheetFormatPr defaultRowHeight="15" x14ac:dyDescent="0.25"/>
  <cols>
    <col min="1" max="1" width="5.28515625" style="113" customWidth="1"/>
    <col min="2" max="2" width="9.140625" hidden="1" customWidth="1"/>
    <col min="3" max="3" width="17.42578125" customWidth="1"/>
    <col min="4" max="4" width="10" bestFit="1" customWidth="1"/>
    <col min="5" max="5" width="9.140625" style="113" customWidth="1"/>
    <col min="6" max="6" width="6.42578125" customWidth="1"/>
    <col min="7" max="7" width="8.28515625" hidden="1" customWidth="1"/>
    <col min="8" max="8" width="7" customWidth="1"/>
    <col min="9" max="9" width="6" style="5" customWidth="1"/>
    <col min="10" max="10" width="7.7109375" style="10" customWidth="1"/>
    <col min="11" max="41" width="3.42578125" customWidth="1"/>
    <col min="42" max="42" width="4.5703125" style="3" customWidth="1"/>
    <col min="43" max="43" width="6.7109375" customWidth="1"/>
    <col min="44" max="44" width="8" style="4" customWidth="1"/>
    <col min="45" max="45" width="8.28515625" style="5" customWidth="1"/>
    <col min="46" max="54" width="3.42578125" customWidth="1"/>
    <col min="55" max="55" width="4.28515625" customWidth="1"/>
    <col min="56" max="56" width="10.28515625" customWidth="1"/>
    <col min="57" max="57" width="7" customWidth="1"/>
    <col min="58" max="80" width="9.140625" customWidth="1"/>
    <col min="257" max="257" width="5.28515625" customWidth="1"/>
    <col min="258" max="258" width="9.140625" hidden="1" customWidth="1"/>
    <col min="259" max="259" width="17.42578125" customWidth="1"/>
    <col min="260" max="260" width="10" bestFit="1" customWidth="1"/>
    <col min="261" max="261" width="7.85546875" customWidth="1"/>
    <col min="262" max="262" width="6.42578125" customWidth="1"/>
    <col min="263" max="263" width="9.140625" hidden="1" customWidth="1"/>
    <col min="264" max="264" width="7" customWidth="1"/>
    <col min="265" max="265" width="6" customWidth="1"/>
    <col min="266" max="266" width="7.7109375" customWidth="1"/>
    <col min="267" max="297" width="3.42578125" customWidth="1"/>
    <col min="298" max="298" width="4.5703125" customWidth="1"/>
    <col min="299" max="299" width="6.7109375" customWidth="1"/>
    <col min="300" max="300" width="8" customWidth="1"/>
    <col min="301" max="301" width="8.28515625" customWidth="1"/>
    <col min="302" max="310" width="3.42578125" customWidth="1"/>
    <col min="311" max="311" width="4.28515625" customWidth="1"/>
    <col min="312" max="312" width="10.28515625" customWidth="1"/>
    <col min="313" max="313" width="7" customWidth="1"/>
    <col min="314" max="336" width="9.140625" customWidth="1"/>
    <col min="513" max="513" width="5.28515625" customWidth="1"/>
    <col min="514" max="514" width="9.140625" hidden="1" customWidth="1"/>
    <col min="515" max="515" width="17.42578125" customWidth="1"/>
    <col min="516" max="516" width="10" bestFit="1" customWidth="1"/>
    <col min="517" max="517" width="7.85546875" customWidth="1"/>
    <col min="518" max="518" width="6.42578125" customWidth="1"/>
    <col min="519" max="519" width="9.140625" hidden="1" customWidth="1"/>
    <col min="520" max="520" width="7" customWidth="1"/>
    <col min="521" max="521" width="6" customWidth="1"/>
    <col min="522" max="522" width="7.7109375" customWidth="1"/>
    <col min="523" max="553" width="3.42578125" customWidth="1"/>
    <col min="554" max="554" width="4.5703125" customWidth="1"/>
    <col min="555" max="555" width="6.7109375" customWidth="1"/>
    <col min="556" max="556" width="8" customWidth="1"/>
    <col min="557" max="557" width="8.28515625" customWidth="1"/>
    <col min="558" max="566" width="3.42578125" customWidth="1"/>
    <col min="567" max="567" width="4.28515625" customWidth="1"/>
    <col min="568" max="568" width="10.28515625" customWidth="1"/>
    <col min="569" max="569" width="7" customWidth="1"/>
    <col min="570" max="592" width="9.140625" customWidth="1"/>
    <col min="769" max="769" width="5.28515625" customWidth="1"/>
    <col min="770" max="770" width="9.140625" hidden="1" customWidth="1"/>
    <col min="771" max="771" width="17.42578125" customWidth="1"/>
    <col min="772" max="772" width="10" bestFit="1" customWidth="1"/>
    <col min="773" max="773" width="7.85546875" customWidth="1"/>
    <col min="774" max="774" width="6.42578125" customWidth="1"/>
    <col min="775" max="775" width="9.140625" hidden="1" customWidth="1"/>
    <col min="776" max="776" width="7" customWidth="1"/>
    <col min="777" max="777" width="6" customWidth="1"/>
    <col min="778" max="778" width="7.7109375" customWidth="1"/>
    <col min="779" max="809" width="3.42578125" customWidth="1"/>
    <col min="810" max="810" width="4.5703125" customWidth="1"/>
    <col min="811" max="811" width="6.7109375" customWidth="1"/>
    <col min="812" max="812" width="8" customWidth="1"/>
    <col min="813" max="813" width="8.28515625" customWidth="1"/>
    <col min="814" max="822" width="3.42578125" customWidth="1"/>
    <col min="823" max="823" width="4.28515625" customWidth="1"/>
    <col min="824" max="824" width="10.28515625" customWidth="1"/>
    <col min="825" max="825" width="7" customWidth="1"/>
    <col min="826" max="848" width="9.140625" customWidth="1"/>
    <col min="1025" max="1025" width="5.28515625" customWidth="1"/>
    <col min="1026" max="1026" width="9.140625" hidden="1" customWidth="1"/>
    <col min="1027" max="1027" width="17.42578125" customWidth="1"/>
    <col min="1028" max="1028" width="10" bestFit="1" customWidth="1"/>
    <col min="1029" max="1029" width="7.85546875" customWidth="1"/>
    <col min="1030" max="1030" width="6.42578125" customWidth="1"/>
    <col min="1031" max="1031" width="9.140625" hidden="1" customWidth="1"/>
    <col min="1032" max="1032" width="7" customWidth="1"/>
    <col min="1033" max="1033" width="6" customWidth="1"/>
    <col min="1034" max="1034" width="7.7109375" customWidth="1"/>
    <col min="1035" max="1065" width="3.42578125" customWidth="1"/>
    <col min="1066" max="1066" width="4.5703125" customWidth="1"/>
    <col min="1067" max="1067" width="6.7109375" customWidth="1"/>
    <col min="1068" max="1068" width="8" customWidth="1"/>
    <col min="1069" max="1069" width="8.28515625" customWidth="1"/>
    <col min="1070" max="1078" width="3.42578125" customWidth="1"/>
    <col min="1079" max="1079" width="4.28515625" customWidth="1"/>
    <col min="1080" max="1080" width="10.28515625" customWidth="1"/>
    <col min="1081" max="1081" width="7" customWidth="1"/>
    <col min="1082" max="1104" width="9.140625" customWidth="1"/>
    <col min="1281" max="1281" width="5.28515625" customWidth="1"/>
    <col min="1282" max="1282" width="9.140625" hidden="1" customWidth="1"/>
    <col min="1283" max="1283" width="17.42578125" customWidth="1"/>
    <col min="1284" max="1284" width="10" bestFit="1" customWidth="1"/>
    <col min="1285" max="1285" width="7.85546875" customWidth="1"/>
    <col min="1286" max="1286" width="6.42578125" customWidth="1"/>
    <col min="1287" max="1287" width="9.140625" hidden="1" customWidth="1"/>
    <col min="1288" max="1288" width="7" customWidth="1"/>
    <col min="1289" max="1289" width="6" customWidth="1"/>
    <col min="1290" max="1290" width="7.7109375" customWidth="1"/>
    <col min="1291" max="1321" width="3.42578125" customWidth="1"/>
    <col min="1322" max="1322" width="4.5703125" customWidth="1"/>
    <col min="1323" max="1323" width="6.7109375" customWidth="1"/>
    <col min="1324" max="1324" width="8" customWidth="1"/>
    <col min="1325" max="1325" width="8.28515625" customWidth="1"/>
    <col min="1326" max="1334" width="3.42578125" customWidth="1"/>
    <col min="1335" max="1335" width="4.28515625" customWidth="1"/>
    <col min="1336" max="1336" width="10.28515625" customWidth="1"/>
    <col min="1337" max="1337" width="7" customWidth="1"/>
    <col min="1338" max="1360" width="9.140625" customWidth="1"/>
    <col min="1537" max="1537" width="5.28515625" customWidth="1"/>
    <col min="1538" max="1538" width="9.140625" hidden="1" customWidth="1"/>
    <col min="1539" max="1539" width="17.42578125" customWidth="1"/>
    <col min="1540" max="1540" width="10" bestFit="1" customWidth="1"/>
    <col min="1541" max="1541" width="7.85546875" customWidth="1"/>
    <col min="1542" max="1542" width="6.42578125" customWidth="1"/>
    <col min="1543" max="1543" width="9.140625" hidden="1" customWidth="1"/>
    <col min="1544" max="1544" width="7" customWidth="1"/>
    <col min="1545" max="1545" width="6" customWidth="1"/>
    <col min="1546" max="1546" width="7.7109375" customWidth="1"/>
    <col min="1547" max="1577" width="3.42578125" customWidth="1"/>
    <col min="1578" max="1578" width="4.5703125" customWidth="1"/>
    <col min="1579" max="1579" width="6.7109375" customWidth="1"/>
    <col min="1580" max="1580" width="8" customWidth="1"/>
    <col min="1581" max="1581" width="8.28515625" customWidth="1"/>
    <col min="1582" max="1590" width="3.42578125" customWidth="1"/>
    <col min="1591" max="1591" width="4.28515625" customWidth="1"/>
    <col min="1592" max="1592" width="10.28515625" customWidth="1"/>
    <col min="1593" max="1593" width="7" customWidth="1"/>
    <col min="1594" max="1616" width="9.140625" customWidth="1"/>
    <col min="1793" max="1793" width="5.28515625" customWidth="1"/>
    <col min="1794" max="1794" width="9.140625" hidden="1" customWidth="1"/>
    <col min="1795" max="1795" width="17.42578125" customWidth="1"/>
    <col min="1796" max="1796" width="10" bestFit="1" customWidth="1"/>
    <col min="1797" max="1797" width="7.85546875" customWidth="1"/>
    <col min="1798" max="1798" width="6.42578125" customWidth="1"/>
    <col min="1799" max="1799" width="9.140625" hidden="1" customWidth="1"/>
    <col min="1800" max="1800" width="7" customWidth="1"/>
    <col min="1801" max="1801" width="6" customWidth="1"/>
    <col min="1802" max="1802" width="7.7109375" customWidth="1"/>
    <col min="1803" max="1833" width="3.42578125" customWidth="1"/>
    <col min="1834" max="1834" width="4.5703125" customWidth="1"/>
    <col min="1835" max="1835" width="6.7109375" customWidth="1"/>
    <col min="1836" max="1836" width="8" customWidth="1"/>
    <col min="1837" max="1837" width="8.28515625" customWidth="1"/>
    <col min="1838" max="1846" width="3.42578125" customWidth="1"/>
    <col min="1847" max="1847" width="4.28515625" customWidth="1"/>
    <col min="1848" max="1848" width="10.28515625" customWidth="1"/>
    <col min="1849" max="1849" width="7" customWidth="1"/>
    <col min="1850" max="1872" width="9.140625" customWidth="1"/>
    <col min="2049" max="2049" width="5.28515625" customWidth="1"/>
    <col min="2050" max="2050" width="9.140625" hidden="1" customWidth="1"/>
    <col min="2051" max="2051" width="17.42578125" customWidth="1"/>
    <col min="2052" max="2052" width="10" bestFit="1" customWidth="1"/>
    <col min="2053" max="2053" width="7.85546875" customWidth="1"/>
    <col min="2054" max="2054" width="6.42578125" customWidth="1"/>
    <col min="2055" max="2055" width="9.140625" hidden="1" customWidth="1"/>
    <col min="2056" max="2056" width="7" customWidth="1"/>
    <col min="2057" max="2057" width="6" customWidth="1"/>
    <col min="2058" max="2058" width="7.7109375" customWidth="1"/>
    <col min="2059" max="2089" width="3.42578125" customWidth="1"/>
    <col min="2090" max="2090" width="4.5703125" customWidth="1"/>
    <col min="2091" max="2091" width="6.7109375" customWidth="1"/>
    <col min="2092" max="2092" width="8" customWidth="1"/>
    <col min="2093" max="2093" width="8.28515625" customWidth="1"/>
    <col min="2094" max="2102" width="3.42578125" customWidth="1"/>
    <col min="2103" max="2103" width="4.28515625" customWidth="1"/>
    <col min="2104" max="2104" width="10.28515625" customWidth="1"/>
    <col min="2105" max="2105" width="7" customWidth="1"/>
    <col min="2106" max="2128" width="9.140625" customWidth="1"/>
    <col min="2305" max="2305" width="5.28515625" customWidth="1"/>
    <col min="2306" max="2306" width="9.140625" hidden="1" customWidth="1"/>
    <col min="2307" max="2307" width="17.42578125" customWidth="1"/>
    <col min="2308" max="2308" width="10" bestFit="1" customWidth="1"/>
    <col min="2309" max="2309" width="7.85546875" customWidth="1"/>
    <col min="2310" max="2310" width="6.42578125" customWidth="1"/>
    <col min="2311" max="2311" width="9.140625" hidden="1" customWidth="1"/>
    <col min="2312" max="2312" width="7" customWidth="1"/>
    <col min="2313" max="2313" width="6" customWidth="1"/>
    <col min="2314" max="2314" width="7.7109375" customWidth="1"/>
    <col min="2315" max="2345" width="3.42578125" customWidth="1"/>
    <col min="2346" max="2346" width="4.5703125" customWidth="1"/>
    <col min="2347" max="2347" width="6.7109375" customWidth="1"/>
    <col min="2348" max="2348" width="8" customWidth="1"/>
    <col min="2349" max="2349" width="8.28515625" customWidth="1"/>
    <col min="2350" max="2358" width="3.42578125" customWidth="1"/>
    <col min="2359" max="2359" width="4.28515625" customWidth="1"/>
    <col min="2360" max="2360" width="10.28515625" customWidth="1"/>
    <col min="2361" max="2361" width="7" customWidth="1"/>
    <col min="2362" max="2384" width="9.140625" customWidth="1"/>
    <col min="2561" max="2561" width="5.28515625" customWidth="1"/>
    <col min="2562" max="2562" width="9.140625" hidden="1" customWidth="1"/>
    <col min="2563" max="2563" width="17.42578125" customWidth="1"/>
    <col min="2564" max="2564" width="10" bestFit="1" customWidth="1"/>
    <col min="2565" max="2565" width="7.85546875" customWidth="1"/>
    <col min="2566" max="2566" width="6.42578125" customWidth="1"/>
    <col min="2567" max="2567" width="9.140625" hidden="1" customWidth="1"/>
    <col min="2568" max="2568" width="7" customWidth="1"/>
    <col min="2569" max="2569" width="6" customWidth="1"/>
    <col min="2570" max="2570" width="7.7109375" customWidth="1"/>
    <col min="2571" max="2601" width="3.42578125" customWidth="1"/>
    <col min="2602" max="2602" width="4.5703125" customWidth="1"/>
    <col min="2603" max="2603" width="6.7109375" customWidth="1"/>
    <col min="2604" max="2604" width="8" customWidth="1"/>
    <col min="2605" max="2605" width="8.28515625" customWidth="1"/>
    <col min="2606" max="2614" width="3.42578125" customWidth="1"/>
    <col min="2615" max="2615" width="4.28515625" customWidth="1"/>
    <col min="2616" max="2616" width="10.28515625" customWidth="1"/>
    <col min="2617" max="2617" width="7" customWidth="1"/>
    <col min="2618" max="2640" width="9.140625" customWidth="1"/>
    <col min="2817" max="2817" width="5.28515625" customWidth="1"/>
    <col min="2818" max="2818" width="9.140625" hidden="1" customWidth="1"/>
    <col min="2819" max="2819" width="17.42578125" customWidth="1"/>
    <col min="2820" max="2820" width="10" bestFit="1" customWidth="1"/>
    <col min="2821" max="2821" width="7.85546875" customWidth="1"/>
    <col min="2822" max="2822" width="6.42578125" customWidth="1"/>
    <col min="2823" max="2823" width="9.140625" hidden="1" customWidth="1"/>
    <col min="2824" max="2824" width="7" customWidth="1"/>
    <col min="2825" max="2825" width="6" customWidth="1"/>
    <col min="2826" max="2826" width="7.7109375" customWidth="1"/>
    <col min="2827" max="2857" width="3.42578125" customWidth="1"/>
    <col min="2858" max="2858" width="4.5703125" customWidth="1"/>
    <col min="2859" max="2859" width="6.7109375" customWidth="1"/>
    <col min="2860" max="2860" width="8" customWidth="1"/>
    <col min="2861" max="2861" width="8.28515625" customWidth="1"/>
    <col min="2862" max="2870" width="3.42578125" customWidth="1"/>
    <col min="2871" max="2871" width="4.28515625" customWidth="1"/>
    <col min="2872" max="2872" width="10.28515625" customWidth="1"/>
    <col min="2873" max="2873" width="7" customWidth="1"/>
    <col min="2874" max="2896" width="9.140625" customWidth="1"/>
    <col min="3073" max="3073" width="5.28515625" customWidth="1"/>
    <col min="3074" max="3074" width="9.140625" hidden="1" customWidth="1"/>
    <col min="3075" max="3075" width="17.42578125" customWidth="1"/>
    <col min="3076" max="3076" width="10" bestFit="1" customWidth="1"/>
    <col min="3077" max="3077" width="7.85546875" customWidth="1"/>
    <col min="3078" max="3078" width="6.42578125" customWidth="1"/>
    <col min="3079" max="3079" width="9.140625" hidden="1" customWidth="1"/>
    <col min="3080" max="3080" width="7" customWidth="1"/>
    <col min="3081" max="3081" width="6" customWidth="1"/>
    <col min="3082" max="3082" width="7.7109375" customWidth="1"/>
    <col min="3083" max="3113" width="3.42578125" customWidth="1"/>
    <col min="3114" max="3114" width="4.5703125" customWidth="1"/>
    <col min="3115" max="3115" width="6.7109375" customWidth="1"/>
    <col min="3116" max="3116" width="8" customWidth="1"/>
    <col min="3117" max="3117" width="8.28515625" customWidth="1"/>
    <col min="3118" max="3126" width="3.42578125" customWidth="1"/>
    <col min="3127" max="3127" width="4.28515625" customWidth="1"/>
    <col min="3128" max="3128" width="10.28515625" customWidth="1"/>
    <col min="3129" max="3129" width="7" customWidth="1"/>
    <col min="3130" max="3152" width="9.140625" customWidth="1"/>
    <col min="3329" max="3329" width="5.28515625" customWidth="1"/>
    <col min="3330" max="3330" width="9.140625" hidden="1" customWidth="1"/>
    <col min="3331" max="3331" width="17.42578125" customWidth="1"/>
    <col min="3332" max="3332" width="10" bestFit="1" customWidth="1"/>
    <col min="3333" max="3333" width="7.85546875" customWidth="1"/>
    <col min="3334" max="3334" width="6.42578125" customWidth="1"/>
    <col min="3335" max="3335" width="9.140625" hidden="1" customWidth="1"/>
    <col min="3336" max="3336" width="7" customWidth="1"/>
    <col min="3337" max="3337" width="6" customWidth="1"/>
    <col min="3338" max="3338" width="7.7109375" customWidth="1"/>
    <col min="3339" max="3369" width="3.42578125" customWidth="1"/>
    <col min="3370" max="3370" width="4.5703125" customWidth="1"/>
    <col min="3371" max="3371" width="6.7109375" customWidth="1"/>
    <col min="3372" max="3372" width="8" customWidth="1"/>
    <col min="3373" max="3373" width="8.28515625" customWidth="1"/>
    <col min="3374" max="3382" width="3.42578125" customWidth="1"/>
    <col min="3383" max="3383" width="4.28515625" customWidth="1"/>
    <col min="3384" max="3384" width="10.28515625" customWidth="1"/>
    <col min="3385" max="3385" width="7" customWidth="1"/>
    <col min="3386" max="3408" width="9.140625" customWidth="1"/>
    <col min="3585" max="3585" width="5.28515625" customWidth="1"/>
    <col min="3586" max="3586" width="9.140625" hidden="1" customWidth="1"/>
    <col min="3587" max="3587" width="17.42578125" customWidth="1"/>
    <col min="3588" max="3588" width="10" bestFit="1" customWidth="1"/>
    <col min="3589" max="3589" width="7.85546875" customWidth="1"/>
    <col min="3590" max="3590" width="6.42578125" customWidth="1"/>
    <col min="3591" max="3591" width="9.140625" hidden="1" customWidth="1"/>
    <col min="3592" max="3592" width="7" customWidth="1"/>
    <col min="3593" max="3593" width="6" customWidth="1"/>
    <col min="3594" max="3594" width="7.7109375" customWidth="1"/>
    <col min="3595" max="3625" width="3.42578125" customWidth="1"/>
    <col min="3626" max="3626" width="4.5703125" customWidth="1"/>
    <col min="3627" max="3627" width="6.7109375" customWidth="1"/>
    <col min="3628" max="3628" width="8" customWidth="1"/>
    <col min="3629" max="3629" width="8.28515625" customWidth="1"/>
    <col min="3630" max="3638" width="3.42578125" customWidth="1"/>
    <col min="3639" max="3639" width="4.28515625" customWidth="1"/>
    <col min="3640" max="3640" width="10.28515625" customWidth="1"/>
    <col min="3641" max="3641" width="7" customWidth="1"/>
    <col min="3642" max="3664" width="9.140625" customWidth="1"/>
    <col min="3841" max="3841" width="5.28515625" customWidth="1"/>
    <col min="3842" max="3842" width="9.140625" hidden="1" customWidth="1"/>
    <col min="3843" max="3843" width="17.42578125" customWidth="1"/>
    <col min="3844" max="3844" width="10" bestFit="1" customWidth="1"/>
    <col min="3845" max="3845" width="7.85546875" customWidth="1"/>
    <col min="3846" max="3846" width="6.42578125" customWidth="1"/>
    <col min="3847" max="3847" width="9.140625" hidden="1" customWidth="1"/>
    <col min="3848" max="3848" width="7" customWidth="1"/>
    <col min="3849" max="3849" width="6" customWidth="1"/>
    <col min="3850" max="3850" width="7.7109375" customWidth="1"/>
    <col min="3851" max="3881" width="3.42578125" customWidth="1"/>
    <col min="3882" max="3882" width="4.5703125" customWidth="1"/>
    <col min="3883" max="3883" width="6.7109375" customWidth="1"/>
    <col min="3884" max="3884" width="8" customWidth="1"/>
    <col min="3885" max="3885" width="8.28515625" customWidth="1"/>
    <col min="3886" max="3894" width="3.42578125" customWidth="1"/>
    <col min="3895" max="3895" width="4.28515625" customWidth="1"/>
    <col min="3896" max="3896" width="10.28515625" customWidth="1"/>
    <col min="3897" max="3897" width="7" customWidth="1"/>
    <col min="3898" max="3920" width="9.140625" customWidth="1"/>
    <col min="4097" max="4097" width="5.28515625" customWidth="1"/>
    <col min="4098" max="4098" width="9.140625" hidden="1" customWidth="1"/>
    <col min="4099" max="4099" width="17.42578125" customWidth="1"/>
    <col min="4100" max="4100" width="10" bestFit="1" customWidth="1"/>
    <col min="4101" max="4101" width="7.85546875" customWidth="1"/>
    <col min="4102" max="4102" width="6.42578125" customWidth="1"/>
    <col min="4103" max="4103" width="9.140625" hidden="1" customWidth="1"/>
    <col min="4104" max="4104" width="7" customWidth="1"/>
    <col min="4105" max="4105" width="6" customWidth="1"/>
    <col min="4106" max="4106" width="7.7109375" customWidth="1"/>
    <col min="4107" max="4137" width="3.42578125" customWidth="1"/>
    <col min="4138" max="4138" width="4.5703125" customWidth="1"/>
    <col min="4139" max="4139" width="6.7109375" customWidth="1"/>
    <col min="4140" max="4140" width="8" customWidth="1"/>
    <col min="4141" max="4141" width="8.28515625" customWidth="1"/>
    <col min="4142" max="4150" width="3.42578125" customWidth="1"/>
    <col min="4151" max="4151" width="4.28515625" customWidth="1"/>
    <col min="4152" max="4152" width="10.28515625" customWidth="1"/>
    <col min="4153" max="4153" width="7" customWidth="1"/>
    <col min="4154" max="4176" width="9.140625" customWidth="1"/>
    <col min="4353" max="4353" width="5.28515625" customWidth="1"/>
    <col min="4354" max="4354" width="9.140625" hidden="1" customWidth="1"/>
    <col min="4355" max="4355" width="17.42578125" customWidth="1"/>
    <col min="4356" max="4356" width="10" bestFit="1" customWidth="1"/>
    <col min="4357" max="4357" width="7.85546875" customWidth="1"/>
    <col min="4358" max="4358" width="6.42578125" customWidth="1"/>
    <col min="4359" max="4359" width="9.140625" hidden="1" customWidth="1"/>
    <col min="4360" max="4360" width="7" customWidth="1"/>
    <col min="4361" max="4361" width="6" customWidth="1"/>
    <col min="4362" max="4362" width="7.7109375" customWidth="1"/>
    <col min="4363" max="4393" width="3.42578125" customWidth="1"/>
    <col min="4394" max="4394" width="4.5703125" customWidth="1"/>
    <col min="4395" max="4395" width="6.7109375" customWidth="1"/>
    <col min="4396" max="4396" width="8" customWidth="1"/>
    <col min="4397" max="4397" width="8.28515625" customWidth="1"/>
    <col min="4398" max="4406" width="3.42578125" customWidth="1"/>
    <col min="4407" max="4407" width="4.28515625" customWidth="1"/>
    <col min="4408" max="4408" width="10.28515625" customWidth="1"/>
    <col min="4409" max="4409" width="7" customWidth="1"/>
    <col min="4410" max="4432" width="9.140625" customWidth="1"/>
    <col min="4609" max="4609" width="5.28515625" customWidth="1"/>
    <col min="4610" max="4610" width="9.140625" hidden="1" customWidth="1"/>
    <col min="4611" max="4611" width="17.42578125" customWidth="1"/>
    <col min="4612" max="4612" width="10" bestFit="1" customWidth="1"/>
    <col min="4613" max="4613" width="7.85546875" customWidth="1"/>
    <col min="4614" max="4614" width="6.42578125" customWidth="1"/>
    <col min="4615" max="4615" width="9.140625" hidden="1" customWidth="1"/>
    <col min="4616" max="4616" width="7" customWidth="1"/>
    <col min="4617" max="4617" width="6" customWidth="1"/>
    <col min="4618" max="4618" width="7.7109375" customWidth="1"/>
    <col min="4619" max="4649" width="3.42578125" customWidth="1"/>
    <col min="4650" max="4650" width="4.5703125" customWidth="1"/>
    <col min="4651" max="4651" width="6.7109375" customWidth="1"/>
    <col min="4652" max="4652" width="8" customWidth="1"/>
    <col min="4653" max="4653" width="8.28515625" customWidth="1"/>
    <col min="4654" max="4662" width="3.42578125" customWidth="1"/>
    <col min="4663" max="4663" width="4.28515625" customWidth="1"/>
    <col min="4664" max="4664" width="10.28515625" customWidth="1"/>
    <col min="4665" max="4665" width="7" customWidth="1"/>
    <col min="4666" max="4688" width="9.140625" customWidth="1"/>
    <col min="4865" max="4865" width="5.28515625" customWidth="1"/>
    <col min="4866" max="4866" width="9.140625" hidden="1" customWidth="1"/>
    <col min="4867" max="4867" width="17.42578125" customWidth="1"/>
    <col min="4868" max="4868" width="10" bestFit="1" customWidth="1"/>
    <col min="4869" max="4869" width="7.85546875" customWidth="1"/>
    <col min="4870" max="4870" width="6.42578125" customWidth="1"/>
    <col min="4871" max="4871" width="9.140625" hidden="1" customWidth="1"/>
    <col min="4872" max="4872" width="7" customWidth="1"/>
    <col min="4873" max="4873" width="6" customWidth="1"/>
    <col min="4874" max="4874" width="7.7109375" customWidth="1"/>
    <col min="4875" max="4905" width="3.42578125" customWidth="1"/>
    <col min="4906" max="4906" width="4.5703125" customWidth="1"/>
    <col min="4907" max="4907" width="6.7109375" customWidth="1"/>
    <col min="4908" max="4908" width="8" customWidth="1"/>
    <col min="4909" max="4909" width="8.28515625" customWidth="1"/>
    <col min="4910" max="4918" width="3.42578125" customWidth="1"/>
    <col min="4919" max="4919" width="4.28515625" customWidth="1"/>
    <col min="4920" max="4920" width="10.28515625" customWidth="1"/>
    <col min="4921" max="4921" width="7" customWidth="1"/>
    <col min="4922" max="4944" width="9.140625" customWidth="1"/>
    <col min="5121" max="5121" width="5.28515625" customWidth="1"/>
    <col min="5122" max="5122" width="9.140625" hidden="1" customWidth="1"/>
    <col min="5123" max="5123" width="17.42578125" customWidth="1"/>
    <col min="5124" max="5124" width="10" bestFit="1" customWidth="1"/>
    <col min="5125" max="5125" width="7.85546875" customWidth="1"/>
    <col min="5126" max="5126" width="6.42578125" customWidth="1"/>
    <col min="5127" max="5127" width="9.140625" hidden="1" customWidth="1"/>
    <col min="5128" max="5128" width="7" customWidth="1"/>
    <col min="5129" max="5129" width="6" customWidth="1"/>
    <col min="5130" max="5130" width="7.7109375" customWidth="1"/>
    <col min="5131" max="5161" width="3.42578125" customWidth="1"/>
    <col min="5162" max="5162" width="4.5703125" customWidth="1"/>
    <col min="5163" max="5163" width="6.7109375" customWidth="1"/>
    <col min="5164" max="5164" width="8" customWidth="1"/>
    <col min="5165" max="5165" width="8.28515625" customWidth="1"/>
    <col min="5166" max="5174" width="3.42578125" customWidth="1"/>
    <col min="5175" max="5175" width="4.28515625" customWidth="1"/>
    <col min="5176" max="5176" width="10.28515625" customWidth="1"/>
    <col min="5177" max="5177" width="7" customWidth="1"/>
    <col min="5178" max="5200" width="9.140625" customWidth="1"/>
    <col min="5377" max="5377" width="5.28515625" customWidth="1"/>
    <col min="5378" max="5378" width="9.140625" hidden="1" customWidth="1"/>
    <col min="5379" max="5379" width="17.42578125" customWidth="1"/>
    <col min="5380" max="5380" width="10" bestFit="1" customWidth="1"/>
    <col min="5381" max="5381" width="7.85546875" customWidth="1"/>
    <col min="5382" max="5382" width="6.42578125" customWidth="1"/>
    <col min="5383" max="5383" width="9.140625" hidden="1" customWidth="1"/>
    <col min="5384" max="5384" width="7" customWidth="1"/>
    <col min="5385" max="5385" width="6" customWidth="1"/>
    <col min="5386" max="5386" width="7.7109375" customWidth="1"/>
    <col min="5387" max="5417" width="3.42578125" customWidth="1"/>
    <col min="5418" max="5418" width="4.5703125" customWidth="1"/>
    <col min="5419" max="5419" width="6.7109375" customWidth="1"/>
    <col min="5420" max="5420" width="8" customWidth="1"/>
    <col min="5421" max="5421" width="8.28515625" customWidth="1"/>
    <col min="5422" max="5430" width="3.42578125" customWidth="1"/>
    <col min="5431" max="5431" width="4.28515625" customWidth="1"/>
    <col min="5432" max="5432" width="10.28515625" customWidth="1"/>
    <col min="5433" max="5433" width="7" customWidth="1"/>
    <col min="5434" max="5456" width="9.140625" customWidth="1"/>
    <col min="5633" max="5633" width="5.28515625" customWidth="1"/>
    <col min="5634" max="5634" width="9.140625" hidden="1" customWidth="1"/>
    <col min="5635" max="5635" width="17.42578125" customWidth="1"/>
    <col min="5636" max="5636" width="10" bestFit="1" customWidth="1"/>
    <col min="5637" max="5637" width="7.85546875" customWidth="1"/>
    <col min="5638" max="5638" width="6.42578125" customWidth="1"/>
    <col min="5639" max="5639" width="9.140625" hidden="1" customWidth="1"/>
    <col min="5640" max="5640" width="7" customWidth="1"/>
    <col min="5641" max="5641" width="6" customWidth="1"/>
    <col min="5642" max="5642" width="7.7109375" customWidth="1"/>
    <col min="5643" max="5673" width="3.42578125" customWidth="1"/>
    <col min="5674" max="5674" width="4.5703125" customWidth="1"/>
    <col min="5675" max="5675" width="6.7109375" customWidth="1"/>
    <col min="5676" max="5676" width="8" customWidth="1"/>
    <col min="5677" max="5677" width="8.28515625" customWidth="1"/>
    <col min="5678" max="5686" width="3.42578125" customWidth="1"/>
    <col min="5687" max="5687" width="4.28515625" customWidth="1"/>
    <col min="5688" max="5688" width="10.28515625" customWidth="1"/>
    <col min="5689" max="5689" width="7" customWidth="1"/>
    <col min="5690" max="5712" width="9.140625" customWidth="1"/>
    <col min="5889" max="5889" width="5.28515625" customWidth="1"/>
    <col min="5890" max="5890" width="9.140625" hidden="1" customWidth="1"/>
    <col min="5891" max="5891" width="17.42578125" customWidth="1"/>
    <col min="5892" max="5892" width="10" bestFit="1" customWidth="1"/>
    <col min="5893" max="5893" width="7.85546875" customWidth="1"/>
    <col min="5894" max="5894" width="6.42578125" customWidth="1"/>
    <col min="5895" max="5895" width="9.140625" hidden="1" customWidth="1"/>
    <col min="5896" max="5896" width="7" customWidth="1"/>
    <col min="5897" max="5897" width="6" customWidth="1"/>
    <col min="5898" max="5898" width="7.7109375" customWidth="1"/>
    <col min="5899" max="5929" width="3.42578125" customWidth="1"/>
    <col min="5930" max="5930" width="4.5703125" customWidth="1"/>
    <col min="5931" max="5931" width="6.7109375" customWidth="1"/>
    <col min="5932" max="5932" width="8" customWidth="1"/>
    <col min="5933" max="5933" width="8.28515625" customWidth="1"/>
    <col min="5934" max="5942" width="3.42578125" customWidth="1"/>
    <col min="5943" max="5943" width="4.28515625" customWidth="1"/>
    <col min="5944" max="5944" width="10.28515625" customWidth="1"/>
    <col min="5945" max="5945" width="7" customWidth="1"/>
    <col min="5946" max="5968" width="9.140625" customWidth="1"/>
    <col min="6145" max="6145" width="5.28515625" customWidth="1"/>
    <col min="6146" max="6146" width="9.140625" hidden="1" customWidth="1"/>
    <col min="6147" max="6147" width="17.42578125" customWidth="1"/>
    <col min="6148" max="6148" width="10" bestFit="1" customWidth="1"/>
    <col min="6149" max="6149" width="7.85546875" customWidth="1"/>
    <col min="6150" max="6150" width="6.42578125" customWidth="1"/>
    <col min="6151" max="6151" width="9.140625" hidden="1" customWidth="1"/>
    <col min="6152" max="6152" width="7" customWidth="1"/>
    <col min="6153" max="6153" width="6" customWidth="1"/>
    <col min="6154" max="6154" width="7.7109375" customWidth="1"/>
    <col min="6155" max="6185" width="3.42578125" customWidth="1"/>
    <col min="6186" max="6186" width="4.5703125" customWidth="1"/>
    <col min="6187" max="6187" width="6.7109375" customWidth="1"/>
    <col min="6188" max="6188" width="8" customWidth="1"/>
    <col min="6189" max="6189" width="8.28515625" customWidth="1"/>
    <col min="6190" max="6198" width="3.42578125" customWidth="1"/>
    <col min="6199" max="6199" width="4.28515625" customWidth="1"/>
    <col min="6200" max="6200" width="10.28515625" customWidth="1"/>
    <col min="6201" max="6201" width="7" customWidth="1"/>
    <col min="6202" max="6224" width="9.140625" customWidth="1"/>
    <col min="6401" max="6401" width="5.28515625" customWidth="1"/>
    <col min="6402" max="6402" width="9.140625" hidden="1" customWidth="1"/>
    <col min="6403" max="6403" width="17.42578125" customWidth="1"/>
    <col min="6404" max="6404" width="10" bestFit="1" customWidth="1"/>
    <col min="6405" max="6405" width="7.85546875" customWidth="1"/>
    <col min="6406" max="6406" width="6.42578125" customWidth="1"/>
    <col min="6407" max="6407" width="9.140625" hidden="1" customWidth="1"/>
    <col min="6408" max="6408" width="7" customWidth="1"/>
    <col min="6409" max="6409" width="6" customWidth="1"/>
    <col min="6410" max="6410" width="7.7109375" customWidth="1"/>
    <col min="6411" max="6441" width="3.42578125" customWidth="1"/>
    <col min="6442" max="6442" width="4.5703125" customWidth="1"/>
    <col min="6443" max="6443" width="6.7109375" customWidth="1"/>
    <col min="6444" max="6444" width="8" customWidth="1"/>
    <col min="6445" max="6445" width="8.28515625" customWidth="1"/>
    <col min="6446" max="6454" width="3.42578125" customWidth="1"/>
    <col min="6455" max="6455" width="4.28515625" customWidth="1"/>
    <col min="6456" max="6456" width="10.28515625" customWidth="1"/>
    <col min="6457" max="6457" width="7" customWidth="1"/>
    <col min="6458" max="6480" width="9.140625" customWidth="1"/>
    <col min="6657" max="6657" width="5.28515625" customWidth="1"/>
    <col min="6658" max="6658" width="9.140625" hidden="1" customWidth="1"/>
    <col min="6659" max="6659" width="17.42578125" customWidth="1"/>
    <col min="6660" max="6660" width="10" bestFit="1" customWidth="1"/>
    <col min="6661" max="6661" width="7.85546875" customWidth="1"/>
    <col min="6662" max="6662" width="6.42578125" customWidth="1"/>
    <col min="6663" max="6663" width="9.140625" hidden="1" customWidth="1"/>
    <col min="6664" max="6664" width="7" customWidth="1"/>
    <col min="6665" max="6665" width="6" customWidth="1"/>
    <col min="6666" max="6666" width="7.7109375" customWidth="1"/>
    <col min="6667" max="6697" width="3.42578125" customWidth="1"/>
    <col min="6698" max="6698" width="4.5703125" customWidth="1"/>
    <col min="6699" max="6699" width="6.7109375" customWidth="1"/>
    <col min="6700" max="6700" width="8" customWidth="1"/>
    <col min="6701" max="6701" width="8.28515625" customWidth="1"/>
    <col min="6702" max="6710" width="3.42578125" customWidth="1"/>
    <col min="6711" max="6711" width="4.28515625" customWidth="1"/>
    <col min="6712" max="6712" width="10.28515625" customWidth="1"/>
    <col min="6713" max="6713" width="7" customWidth="1"/>
    <col min="6714" max="6736" width="9.140625" customWidth="1"/>
    <col min="6913" max="6913" width="5.28515625" customWidth="1"/>
    <col min="6914" max="6914" width="9.140625" hidden="1" customWidth="1"/>
    <col min="6915" max="6915" width="17.42578125" customWidth="1"/>
    <col min="6916" max="6916" width="10" bestFit="1" customWidth="1"/>
    <col min="6917" max="6917" width="7.85546875" customWidth="1"/>
    <col min="6918" max="6918" width="6.42578125" customWidth="1"/>
    <col min="6919" max="6919" width="9.140625" hidden="1" customWidth="1"/>
    <col min="6920" max="6920" width="7" customWidth="1"/>
    <col min="6921" max="6921" width="6" customWidth="1"/>
    <col min="6922" max="6922" width="7.7109375" customWidth="1"/>
    <col min="6923" max="6953" width="3.42578125" customWidth="1"/>
    <col min="6954" max="6954" width="4.5703125" customWidth="1"/>
    <col min="6955" max="6955" width="6.7109375" customWidth="1"/>
    <col min="6956" max="6956" width="8" customWidth="1"/>
    <col min="6957" max="6957" width="8.28515625" customWidth="1"/>
    <col min="6958" max="6966" width="3.42578125" customWidth="1"/>
    <col min="6967" max="6967" width="4.28515625" customWidth="1"/>
    <col min="6968" max="6968" width="10.28515625" customWidth="1"/>
    <col min="6969" max="6969" width="7" customWidth="1"/>
    <col min="6970" max="6992" width="9.140625" customWidth="1"/>
    <col min="7169" max="7169" width="5.28515625" customWidth="1"/>
    <col min="7170" max="7170" width="9.140625" hidden="1" customWidth="1"/>
    <col min="7171" max="7171" width="17.42578125" customWidth="1"/>
    <col min="7172" max="7172" width="10" bestFit="1" customWidth="1"/>
    <col min="7173" max="7173" width="7.85546875" customWidth="1"/>
    <col min="7174" max="7174" width="6.42578125" customWidth="1"/>
    <col min="7175" max="7175" width="9.140625" hidden="1" customWidth="1"/>
    <col min="7176" max="7176" width="7" customWidth="1"/>
    <col min="7177" max="7177" width="6" customWidth="1"/>
    <col min="7178" max="7178" width="7.7109375" customWidth="1"/>
    <col min="7179" max="7209" width="3.42578125" customWidth="1"/>
    <col min="7210" max="7210" width="4.5703125" customWidth="1"/>
    <col min="7211" max="7211" width="6.7109375" customWidth="1"/>
    <col min="7212" max="7212" width="8" customWidth="1"/>
    <col min="7213" max="7213" width="8.28515625" customWidth="1"/>
    <col min="7214" max="7222" width="3.42578125" customWidth="1"/>
    <col min="7223" max="7223" width="4.28515625" customWidth="1"/>
    <col min="7224" max="7224" width="10.28515625" customWidth="1"/>
    <col min="7225" max="7225" width="7" customWidth="1"/>
    <col min="7226" max="7248" width="9.140625" customWidth="1"/>
    <col min="7425" max="7425" width="5.28515625" customWidth="1"/>
    <col min="7426" max="7426" width="9.140625" hidden="1" customWidth="1"/>
    <col min="7427" max="7427" width="17.42578125" customWidth="1"/>
    <col min="7428" max="7428" width="10" bestFit="1" customWidth="1"/>
    <col min="7429" max="7429" width="7.85546875" customWidth="1"/>
    <col min="7430" max="7430" width="6.42578125" customWidth="1"/>
    <col min="7431" max="7431" width="9.140625" hidden="1" customWidth="1"/>
    <col min="7432" max="7432" width="7" customWidth="1"/>
    <col min="7433" max="7433" width="6" customWidth="1"/>
    <col min="7434" max="7434" width="7.7109375" customWidth="1"/>
    <col min="7435" max="7465" width="3.42578125" customWidth="1"/>
    <col min="7466" max="7466" width="4.5703125" customWidth="1"/>
    <col min="7467" max="7467" width="6.7109375" customWidth="1"/>
    <col min="7468" max="7468" width="8" customWidth="1"/>
    <col min="7469" max="7469" width="8.28515625" customWidth="1"/>
    <col min="7470" max="7478" width="3.42578125" customWidth="1"/>
    <col min="7479" max="7479" width="4.28515625" customWidth="1"/>
    <col min="7480" max="7480" width="10.28515625" customWidth="1"/>
    <col min="7481" max="7481" width="7" customWidth="1"/>
    <col min="7482" max="7504" width="9.140625" customWidth="1"/>
    <col min="7681" max="7681" width="5.28515625" customWidth="1"/>
    <col min="7682" max="7682" width="9.140625" hidden="1" customWidth="1"/>
    <col min="7683" max="7683" width="17.42578125" customWidth="1"/>
    <col min="7684" max="7684" width="10" bestFit="1" customWidth="1"/>
    <col min="7685" max="7685" width="7.85546875" customWidth="1"/>
    <col min="7686" max="7686" width="6.42578125" customWidth="1"/>
    <col min="7687" max="7687" width="9.140625" hidden="1" customWidth="1"/>
    <col min="7688" max="7688" width="7" customWidth="1"/>
    <col min="7689" max="7689" width="6" customWidth="1"/>
    <col min="7690" max="7690" width="7.7109375" customWidth="1"/>
    <col min="7691" max="7721" width="3.42578125" customWidth="1"/>
    <col min="7722" max="7722" width="4.5703125" customWidth="1"/>
    <col min="7723" max="7723" width="6.7109375" customWidth="1"/>
    <col min="7724" max="7724" width="8" customWidth="1"/>
    <col min="7725" max="7725" width="8.28515625" customWidth="1"/>
    <col min="7726" max="7734" width="3.42578125" customWidth="1"/>
    <col min="7735" max="7735" width="4.28515625" customWidth="1"/>
    <col min="7736" max="7736" width="10.28515625" customWidth="1"/>
    <col min="7737" max="7737" width="7" customWidth="1"/>
    <col min="7738" max="7760" width="9.140625" customWidth="1"/>
    <col min="7937" max="7937" width="5.28515625" customWidth="1"/>
    <col min="7938" max="7938" width="9.140625" hidden="1" customWidth="1"/>
    <col min="7939" max="7939" width="17.42578125" customWidth="1"/>
    <col min="7940" max="7940" width="10" bestFit="1" customWidth="1"/>
    <col min="7941" max="7941" width="7.85546875" customWidth="1"/>
    <col min="7942" max="7942" width="6.42578125" customWidth="1"/>
    <col min="7943" max="7943" width="9.140625" hidden="1" customWidth="1"/>
    <col min="7944" max="7944" width="7" customWidth="1"/>
    <col min="7945" max="7945" width="6" customWidth="1"/>
    <col min="7946" max="7946" width="7.7109375" customWidth="1"/>
    <col min="7947" max="7977" width="3.42578125" customWidth="1"/>
    <col min="7978" max="7978" width="4.5703125" customWidth="1"/>
    <col min="7979" max="7979" width="6.7109375" customWidth="1"/>
    <col min="7980" max="7980" width="8" customWidth="1"/>
    <col min="7981" max="7981" width="8.28515625" customWidth="1"/>
    <col min="7982" max="7990" width="3.42578125" customWidth="1"/>
    <col min="7991" max="7991" width="4.28515625" customWidth="1"/>
    <col min="7992" max="7992" width="10.28515625" customWidth="1"/>
    <col min="7993" max="7993" width="7" customWidth="1"/>
    <col min="7994" max="8016" width="9.140625" customWidth="1"/>
    <col min="8193" max="8193" width="5.28515625" customWidth="1"/>
    <col min="8194" max="8194" width="9.140625" hidden="1" customWidth="1"/>
    <col min="8195" max="8195" width="17.42578125" customWidth="1"/>
    <col min="8196" max="8196" width="10" bestFit="1" customWidth="1"/>
    <col min="8197" max="8197" width="7.85546875" customWidth="1"/>
    <col min="8198" max="8198" width="6.42578125" customWidth="1"/>
    <col min="8199" max="8199" width="9.140625" hidden="1" customWidth="1"/>
    <col min="8200" max="8200" width="7" customWidth="1"/>
    <col min="8201" max="8201" width="6" customWidth="1"/>
    <col min="8202" max="8202" width="7.7109375" customWidth="1"/>
    <col min="8203" max="8233" width="3.42578125" customWidth="1"/>
    <col min="8234" max="8234" width="4.5703125" customWidth="1"/>
    <col min="8235" max="8235" width="6.7109375" customWidth="1"/>
    <col min="8236" max="8236" width="8" customWidth="1"/>
    <col min="8237" max="8237" width="8.28515625" customWidth="1"/>
    <col min="8238" max="8246" width="3.42578125" customWidth="1"/>
    <col min="8247" max="8247" width="4.28515625" customWidth="1"/>
    <col min="8248" max="8248" width="10.28515625" customWidth="1"/>
    <col min="8249" max="8249" width="7" customWidth="1"/>
    <col min="8250" max="8272" width="9.140625" customWidth="1"/>
    <col min="8449" max="8449" width="5.28515625" customWidth="1"/>
    <col min="8450" max="8450" width="9.140625" hidden="1" customWidth="1"/>
    <col min="8451" max="8451" width="17.42578125" customWidth="1"/>
    <col min="8452" max="8452" width="10" bestFit="1" customWidth="1"/>
    <col min="8453" max="8453" width="7.85546875" customWidth="1"/>
    <col min="8454" max="8454" width="6.42578125" customWidth="1"/>
    <col min="8455" max="8455" width="9.140625" hidden="1" customWidth="1"/>
    <col min="8456" max="8456" width="7" customWidth="1"/>
    <col min="8457" max="8457" width="6" customWidth="1"/>
    <col min="8458" max="8458" width="7.7109375" customWidth="1"/>
    <col min="8459" max="8489" width="3.42578125" customWidth="1"/>
    <col min="8490" max="8490" width="4.5703125" customWidth="1"/>
    <col min="8491" max="8491" width="6.7109375" customWidth="1"/>
    <col min="8492" max="8492" width="8" customWidth="1"/>
    <col min="8493" max="8493" width="8.28515625" customWidth="1"/>
    <col min="8494" max="8502" width="3.42578125" customWidth="1"/>
    <col min="8503" max="8503" width="4.28515625" customWidth="1"/>
    <col min="8504" max="8504" width="10.28515625" customWidth="1"/>
    <col min="8505" max="8505" width="7" customWidth="1"/>
    <col min="8506" max="8528" width="9.140625" customWidth="1"/>
    <col min="8705" max="8705" width="5.28515625" customWidth="1"/>
    <col min="8706" max="8706" width="9.140625" hidden="1" customWidth="1"/>
    <col min="8707" max="8707" width="17.42578125" customWidth="1"/>
    <col min="8708" max="8708" width="10" bestFit="1" customWidth="1"/>
    <col min="8709" max="8709" width="7.85546875" customWidth="1"/>
    <col min="8710" max="8710" width="6.42578125" customWidth="1"/>
    <col min="8711" max="8711" width="9.140625" hidden="1" customWidth="1"/>
    <col min="8712" max="8712" width="7" customWidth="1"/>
    <col min="8713" max="8713" width="6" customWidth="1"/>
    <col min="8714" max="8714" width="7.7109375" customWidth="1"/>
    <col min="8715" max="8745" width="3.42578125" customWidth="1"/>
    <col min="8746" max="8746" width="4.5703125" customWidth="1"/>
    <col min="8747" max="8747" width="6.7109375" customWidth="1"/>
    <col min="8748" max="8748" width="8" customWidth="1"/>
    <col min="8749" max="8749" width="8.28515625" customWidth="1"/>
    <col min="8750" max="8758" width="3.42578125" customWidth="1"/>
    <col min="8759" max="8759" width="4.28515625" customWidth="1"/>
    <col min="8760" max="8760" width="10.28515625" customWidth="1"/>
    <col min="8761" max="8761" width="7" customWidth="1"/>
    <col min="8762" max="8784" width="9.140625" customWidth="1"/>
    <col min="8961" max="8961" width="5.28515625" customWidth="1"/>
    <col min="8962" max="8962" width="9.140625" hidden="1" customWidth="1"/>
    <col min="8963" max="8963" width="17.42578125" customWidth="1"/>
    <col min="8964" max="8964" width="10" bestFit="1" customWidth="1"/>
    <col min="8965" max="8965" width="7.85546875" customWidth="1"/>
    <col min="8966" max="8966" width="6.42578125" customWidth="1"/>
    <col min="8967" max="8967" width="9.140625" hidden="1" customWidth="1"/>
    <col min="8968" max="8968" width="7" customWidth="1"/>
    <col min="8969" max="8969" width="6" customWidth="1"/>
    <col min="8970" max="8970" width="7.7109375" customWidth="1"/>
    <col min="8971" max="9001" width="3.42578125" customWidth="1"/>
    <col min="9002" max="9002" width="4.5703125" customWidth="1"/>
    <col min="9003" max="9003" width="6.7109375" customWidth="1"/>
    <col min="9004" max="9004" width="8" customWidth="1"/>
    <col min="9005" max="9005" width="8.28515625" customWidth="1"/>
    <col min="9006" max="9014" width="3.42578125" customWidth="1"/>
    <col min="9015" max="9015" width="4.28515625" customWidth="1"/>
    <col min="9016" max="9016" width="10.28515625" customWidth="1"/>
    <col min="9017" max="9017" width="7" customWidth="1"/>
    <col min="9018" max="9040" width="9.140625" customWidth="1"/>
    <col min="9217" max="9217" width="5.28515625" customWidth="1"/>
    <col min="9218" max="9218" width="9.140625" hidden="1" customWidth="1"/>
    <col min="9219" max="9219" width="17.42578125" customWidth="1"/>
    <col min="9220" max="9220" width="10" bestFit="1" customWidth="1"/>
    <col min="9221" max="9221" width="7.85546875" customWidth="1"/>
    <col min="9222" max="9222" width="6.42578125" customWidth="1"/>
    <col min="9223" max="9223" width="9.140625" hidden="1" customWidth="1"/>
    <col min="9224" max="9224" width="7" customWidth="1"/>
    <col min="9225" max="9225" width="6" customWidth="1"/>
    <col min="9226" max="9226" width="7.7109375" customWidth="1"/>
    <col min="9227" max="9257" width="3.42578125" customWidth="1"/>
    <col min="9258" max="9258" width="4.5703125" customWidth="1"/>
    <col min="9259" max="9259" width="6.7109375" customWidth="1"/>
    <col min="9260" max="9260" width="8" customWidth="1"/>
    <col min="9261" max="9261" width="8.28515625" customWidth="1"/>
    <col min="9262" max="9270" width="3.42578125" customWidth="1"/>
    <col min="9271" max="9271" width="4.28515625" customWidth="1"/>
    <col min="9272" max="9272" width="10.28515625" customWidth="1"/>
    <col min="9273" max="9273" width="7" customWidth="1"/>
    <col min="9274" max="9296" width="9.140625" customWidth="1"/>
    <col min="9473" max="9473" width="5.28515625" customWidth="1"/>
    <col min="9474" max="9474" width="9.140625" hidden="1" customWidth="1"/>
    <col min="9475" max="9475" width="17.42578125" customWidth="1"/>
    <col min="9476" max="9476" width="10" bestFit="1" customWidth="1"/>
    <col min="9477" max="9477" width="7.85546875" customWidth="1"/>
    <col min="9478" max="9478" width="6.42578125" customWidth="1"/>
    <col min="9479" max="9479" width="9.140625" hidden="1" customWidth="1"/>
    <col min="9480" max="9480" width="7" customWidth="1"/>
    <col min="9481" max="9481" width="6" customWidth="1"/>
    <col min="9482" max="9482" width="7.7109375" customWidth="1"/>
    <col min="9483" max="9513" width="3.42578125" customWidth="1"/>
    <col min="9514" max="9514" width="4.5703125" customWidth="1"/>
    <col min="9515" max="9515" width="6.7109375" customWidth="1"/>
    <col min="9516" max="9516" width="8" customWidth="1"/>
    <col min="9517" max="9517" width="8.28515625" customWidth="1"/>
    <col min="9518" max="9526" width="3.42578125" customWidth="1"/>
    <col min="9527" max="9527" width="4.28515625" customWidth="1"/>
    <col min="9528" max="9528" width="10.28515625" customWidth="1"/>
    <col min="9529" max="9529" width="7" customWidth="1"/>
    <col min="9530" max="9552" width="9.140625" customWidth="1"/>
    <col min="9729" max="9729" width="5.28515625" customWidth="1"/>
    <col min="9730" max="9730" width="9.140625" hidden="1" customWidth="1"/>
    <col min="9731" max="9731" width="17.42578125" customWidth="1"/>
    <col min="9732" max="9732" width="10" bestFit="1" customWidth="1"/>
    <col min="9733" max="9733" width="7.85546875" customWidth="1"/>
    <col min="9734" max="9734" width="6.42578125" customWidth="1"/>
    <col min="9735" max="9735" width="9.140625" hidden="1" customWidth="1"/>
    <col min="9736" max="9736" width="7" customWidth="1"/>
    <col min="9737" max="9737" width="6" customWidth="1"/>
    <col min="9738" max="9738" width="7.7109375" customWidth="1"/>
    <col min="9739" max="9769" width="3.42578125" customWidth="1"/>
    <col min="9770" max="9770" width="4.5703125" customWidth="1"/>
    <col min="9771" max="9771" width="6.7109375" customWidth="1"/>
    <col min="9772" max="9772" width="8" customWidth="1"/>
    <col min="9773" max="9773" width="8.28515625" customWidth="1"/>
    <col min="9774" max="9782" width="3.42578125" customWidth="1"/>
    <col min="9783" max="9783" width="4.28515625" customWidth="1"/>
    <col min="9784" max="9784" width="10.28515625" customWidth="1"/>
    <col min="9785" max="9785" width="7" customWidth="1"/>
    <col min="9786" max="9808" width="9.140625" customWidth="1"/>
    <col min="9985" max="9985" width="5.28515625" customWidth="1"/>
    <col min="9986" max="9986" width="9.140625" hidden="1" customWidth="1"/>
    <col min="9987" max="9987" width="17.42578125" customWidth="1"/>
    <col min="9988" max="9988" width="10" bestFit="1" customWidth="1"/>
    <col min="9989" max="9989" width="7.85546875" customWidth="1"/>
    <col min="9990" max="9990" width="6.42578125" customWidth="1"/>
    <col min="9991" max="9991" width="9.140625" hidden="1" customWidth="1"/>
    <col min="9992" max="9992" width="7" customWidth="1"/>
    <col min="9993" max="9993" width="6" customWidth="1"/>
    <col min="9994" max="9994" width="7.7109375" customWidth="1"/>
    <col min="9995" max="10025" width="3.42578125" customWidth="1"/>
    <col min="10026" max="10026" width="4.5703125" customWidth="1"/>
    <col min="10027" max="10027" width="6.7109375" customWidth="1"/>
    <col min="10028" max="10028" width="8" customWidth="1"/>
    <col min="10029" max="10029" width="8.28515625" customWidth="1"/>
    <col min="10030" max="10038" width="3.42578125" customWidth="1"/>
    <col min="10039" max="10039" width="4.28515625" customWidth="1"/>
    <col min="10040" max="10040" width="10.28515625" customWidth="1"/>
    <col min="10041" max="10041" width="7" customWidth="1"/>
    <col min="10042" max="10064" width="9.140625" customWidth="1"/>
    <col min="10241" max="10241" width="5.28515625" customWidth="1"/>
    <col min="10242" max="10242" width="9.140625" hidden="1" customWidth="1"/>
    <col min="10243" max="10243" width="17.42578125" customWidth="1"/>
    <col min="10244" max="10244" width="10" bestFit="1" customWidth="1"/>
    <col min="10245" max="10245" width="7.85546875" customWidth="1"/>
    <col min="10246" max="10246" width="6.42578125" customWidth="1"/>
    <col min="10247" max="10247" width="9.140625" hidden="1" customWidth="1"/>
    <col min="10248" max="10248" width="7" customWidth="1"/>
    <col min="10249" max="10249" width="6" customWidth="1"/>
    <col min="10250" max="10250" width="7.7109375" customWidth="1"/>
    <col min="10251" max="10281" width="3.42578125" customWidth="1"/>
    <col min="10282" max="10282" width="4.5703125" customWidth="1"/>
    <col min="10283" max="10283" width="6.7109375" customWidth="1"/>
    <col min="10284" max="10284" width="8" customWidth="1"/>
    <col min="10285" max="10285" width="8.28515625" customWidth="1"/>
    <col min="10286" max="10294" width="3.42578125" customWidth="1"/>
    <col min="10295" max="10295" width="4.28515625" customWidth="1"/>
    <col min="10296" max="10296" width="10.28515625" customWidth="1"/>
    <col min="10297" max="10297" width="7" customWidth="1"/>
    <col min="10298" max="10320" width="9.140625" customWidth="1"/>
    <col min="10497" max="10497" width="5.28515625" customWidth="1"/>
    <col min="10498" max="10498" width="9.140625" hidden="1" customWidth="1"/>
    <col min="10499" max="10499" width="17.42578125" customWidth="1"/>
    <col min="10500" max="10500" width="10" bestFit="1" customWidth="1"/>
    <col min="10501" max="10501" width="7.85546875" customWidth="1"/>
    <col min="10502" max="10502" width="6.42578125" customWidth="1"/>
    <col min="10503" max="10503" width="9.140625" hidden="1" customWidth="1"/>
    <col min="10504" max="10504" width="7" customWidth="1"/>
    <col min="10505" max="10505" width="6" customWidth="1"/>
    <col min="10506" max="10506" width="7.7109375" customWidth="1"/>
    <col min="10507" max="10537" width="3.42578125" customWidth="1"/>
    <col min="10538" max="10538" width="4.5703125" customWidth="1"/>
    <col min="10539" max="10539" width="6.7109375" customWidth="1"/>
    <col min="10540" max="10540" width="8" customWidth="1"/>
    <col min="10541" max="10541" width="8.28515625" customWidth="1"/>
    <col min="10542" max="10550" width="3.42578125" customWidth="1"/>
    <col min="10551" max="10551" width="4.28515625" customWidth="1"/>
    <col min="10552" max="10552" width="10.28515625" customWidth="1"/>
    <col min="10553" max="10553" width="7" customWidth="1"/>
    <col min="10554" max="10576" width="9.140625" customWidth="1"/>
    <col min="10753" max="10753" width="5.28515625" customWidth="1"/>
    <col min="10754" max="10754" width="9.140625" hidden="1" customWidth="1"/>
    <col min="10755" max="10755" width="17.42578125" customWidth="1"/>
    <col min="10756" max="10756" width="10" bestFit="1" customWidth="1"/>
    <col min="10757" max="10757" width="7.85546875" customWidth="1"/>
    <col min="10758" max="10758" width="6.42578125" customWidth="1"/>
    <col min="10759" max="10759" width="9.140625" hidden="1" customWidth="1"/>
    <col min="10760" max="10760" width="7" customWidth="1"/>
    <col min="10761" max="10761" width="6" customWidth="1"/>
    <col min="10762" max="10762" width="7.7109375" customWidth="1"/>
    <col min="10763" max="10793" width="3.42578125" customWidth="1"/>
    <col min="10794" max="10794" width="4.5703125" customWidth="1"/>
    <col min="10795" max="10795" width="6.7109375" customWidth="1"/>
    <col min="10796" max="10796" width="8" customWidth="1"/>
    <col min="10797" max="10797" width="8.28515625" customWidth="1"/>
    <col min="10798" max="10806" width="3.42578125" customWidth="1"/>
    <col min="10807" max="10807" width="4.28515625" customWidth="1"/>
    <col min="10808" max="10808" width="10.28515625" customWidth="1"/>
    <col min="10809" max="10809" width="7" customWidth="1"/>
    <col min="10810" max="10832" width="9.140625" customWidth="1"/>
    <col min="11009" max="11009" width="5.28515625" customWidth="1"/>
    <col min="11010" max="11010" width="9.140625" hidden="1" customWidth="1"/>
    <col min="11011" max="11011" width="17.42578125" customWidth="1"/>
    <col min="11012" max="11012" width="10" bestFit="1" customWidth="1"/>
    <col min="11013" max="11013" width="7.85546875" customWidth="1"/>
    <col min="11014" max="11014" width="6.42578125" customWidth="1"/>
    <col min="11015" max="11015" width="9.140625" hidden="1" customWidth="1"/>
    <col min="11016" max="11016" width="7" customWidth="1"/>
    <col min="11017" max="11017" width="6" customWidth="1"/>
    <col min="11018" max="11018" width="7.7109375" customWidth="1"/>
    <col min="11019" max="11049" width="3.42578125" customWidth="1"/>
    <col min="11050" max="11050" width="4.5703125" customWidth="1"/>
    <col min="11051" max="11051" width="6.7109375" customWidth="1"/>
    <col min="11052" max="11052" width="8" customWidth="1"/>
    <col min="11053" max="11053" width="8.28515625" customWidth="1"/>
    <col min="11054" max="11062" width="3.42578125" customWidth="1"/>
    <col min="11063" max="11063" width="4.28515625" customWidth="1"/>
    <col min="11064" max="11064" width="10.28515625" customWidth="1"/>
    <col min="11065" max="11065" width="7" customWidth="1"/>
    <col min="11066" max="11088" width="9.140625" customWidth="1"/>
    <col min="11265" max="11265" width="5.28515625" customWidth="1"/>
    <col min="11266" max="11266" width="9.140625" hidden="1" customWidth="1"/>
    <col min="11267" max="11267" width="17.42578125" customWidth="1"/>
    <col min="11268" max="11268" width="10" bestFit="1" customWidth="1"/>
    <col min="11269" max="11269" width="7.85546875" customWidth="1"/>
    <col min="11270" max="11270" width="6.42578125" customWidth="1"/>
    <col min="11271" max="11271" width="9.140625" hidden="1" customWidth="1"/>
    <col min="11272" max="11272" width="7" customWidth="1"/>
    <col min="11273" max="11273" width="6" customWidth="1"/>
    <col min="11274" max="11274" width="7.7109375" customWidth="1"/>
    <col min="11275" max="11305" width="3.42578125" customWidth="1"/>
    <col min="11306" max="11306" width="4.5703125" customWidth="1"/>
    <col min="11307" max="11307" width="6.7109375" customWidth="1"/>
    <col min="11308" max="11308" width="8" customWidth="1"/>
    <col min="11309" max="11309" width="8.28515625" customWidth="1"/>
    <col min="11310" max="11318" width="3.42578125" customWidth="1"/>
    <col min="11319" max="11319" width="4.28515625" customWidth="1"/>
    <col min="11320" max="11320" width="10.28515625" customWidth="1"/>
    <col min="11321" max="11321" width="7" customWidth="1"/>
    <col min="11322" max="11344" width="9.140625" customWidth="1"/>
    <col min="11521" max="11521" width="5.28515625" customWidth="1"/>
    <col min="11522" max="11522" width="9.140625" hidden="1" customWidth="1"/>
    <col min="11523" max="11523" width="17.42578125" customWidth="1"/>
    <col min="11524" max="11524" width="10" bestFit="1" customWidth="1"/>
    <col min="11525" max="11525" width="7.85546875" customWidth="1"/>
    <col min="11526" max="11526" width="6.42578125" customWidth="1"/>
    <col min="11527" max="11527" width="9.140625" hidden="1" customWidth="1"/>
    <col min="11528" max="11528" width="7" customWidth="1"/>
    <col min="11529" max="11529" width="6" customWidth="1"/>
    <col min="11530" max="11530" width="7.7109375" customWidth="1"/>
    <col min="11531" max="11561" width="3.42578125" customWidth="1"/>
    <col min="11562" max="11562" width="4.5703125" customWidth="1"/>
    <col min="11563" max="11563" width="6.7109375" customWidth="1"/>
    <col min="11564" max="11564" width="8" customWidth="1"/>
    <col min="11565" max="11565" width="8.28515625" customWidth="1"/>
    <col min="11566" max="11574" width="3.42578125" customWidth="1"/>
    <col min="11575" max="11575" width="4.28515625" customWidth="1"/>
    <col min="11576" max="11576" width="10.28515625" customWidth="1"/>
    <col min="11577" max="11577" width="7" customWidth="1"/>
    <col min="11578" max="11600" width="9.140625" customWidth="1"/>
    <col min="11777" max="11777" width="5.28515625" customWidth="1"/>
    <col min="11778" max="11778" width="9.140625" hidden="1" customWidth="1"/>
    <col min="11779" max="11779" width="17.42578125" customWidth="1"/>
    <col min="11780" max="11780" width="10" bestFit="1" customWidth="1"/>
    <col min="11781" max="11781" width="7.85546875" customWidth="1"/>
    <col min="11782" max="11782" width="6.42578125" customWidth="1"/>
    <col min="11783" max="11783" width="9.140625" hidden="1" customWidth="1"/>
    <col min="11784" max="11784" width="7" customWidth="1"/>
    <col min="11785" max="11785" width="6" customWidth="1"/>
    <col min="11786" max="11786" width="7.7109375" customWidth="1"/>
    <col min="11787" max="11817" width="3.42578125" customWidth="1"/>
    <col min="11818" max="11818" width="4.5703125" customWidth="1"/>
    <col min="11819" max="11819" width="6.7109375" customWidth="1"/>
    <col min="11820" max="11820" width="8" customWidth="1"/>
    <col min="11821" max="11821" width="8.28515625" customWidth="1"/>
    <col min="11822" max="11830" width="3.42578125" customWidth="1"/>
    <col min="11831" max="11831" width="4.28515625" customWidth="1"/>
    <col min="11832" max="11832" width="10.28515625" customWidth="1"/>
    <col min="11833" max="11833" width="7" customWidth="1"/>
    <col min="11834" max="11856" width="9.140625" customWidth="1"/>
    <col min="12033" max="12033" width="5.28515625" customWidth="1"/>
    <col min="12034" max="12034" width="9.140625" hidden="1" customWidth="1"/>
    <col min="12035" max="12035" width="17.42578125" customWidth="1"/>
    <col min="12036" max="12036" width="10" bestFit="1" customWidth="1"/>
    <col min="12037" max="12037" width="7.85546875" customWidth="1"/>
    <col min="12038" max="12038" width="6.42578125" customWidth="1"/>
    <col min="12039" max="12039" width="9.140625" hidden="1" customWidth="1"/>
    <col min="12040" max="12040" width="7" customWidth="1"/>
    <col min="12041" max="12041" width="6" customWidth="1"/>
    <col min="12042" max="12042" width="7.7109375" customWidth="1"/>
    <col min="12043" max="12073" width="3.42578125" customWidth="1"/>
    <col min="12074" max="12074" width="4.5703125" customWidth="1"/>
    <col min="12075" max="12075" width="6.7109375" customWidth="1"/>
    <col min="12076" max="12076" width="8" customWidth="1"/>
    <col min="12077" max="12077" width="8.28515625" customWidth="1"/>
    <col min="12078" max="12086" width="3.42578125" customWidth="1"/>
    <col min="12087" max="12087" width="4.28515625" customWidth="1"/>
    <col min="12088" max="12088" width="10.28515625" customWidth="1"/>
    <col min="12089" max="12089" width="7" customWidth="1"/>
    <col min="12090" max="12112" width="9.140625" customWidth="1"/>
    <col min="12289" max="12289" width="5.28515625" customWidth="1"/>
    <col min="12290" max="12290" width="9.140625" hidden="1" customWidth="1"/>
    <col min="12291" max="12291" width="17.42578125" customWidth="1"/>
    <col min="12292" max="12292" width="10" bestFit="1" customWidth="1"/>
    <col min="12293" max="12293" width="7.85546875" customWidth="1"/>
    <col min="12294" max="12294" width="6.42578125" customWidth="1"/>
    <col min="12295" max="12295" width="9.140625" hidden="1" customWidth="1"/>
    <col min="12296" max="12296" width="7" customWidth="1"/>
    <col min="12297" max="12297" width="6" customWidth="1"/>
    <col min="12298" max="12298" width="7.7109375" customWidth="1"/>
    <col min="12299" max="12329" width="3.42578125" customWidth="1"/>
    <col min="12330" max="12330" width="4.5703125" customWidth="1"/>
    <col min="12331" max="12331" width="6.7109375" customWidth="1"/>
    <col min="12332" max="12332" width="8" customWidth="1"/>
    <col min="12333" max="12333" width="8.28515625" customWidth="1"/>
    <col min="12334" max="12342" width="3.42578125" customWidth="1"/>
    <col min="12343" max="12343" width="4.28515625" customWidth="1"/>
    <col min="12344" max="12344" width="10.28515625" customWidth="1"/>
    <col min="12345" max="12345" width="7" customWidth="1"/>
    <col min="12346" max="12368" width="9.140625" customWidth="1"/>
    <col min="12545" max="12545" width="5.28515625" customWidth="1"/>
    <col min="12546" max="12546" width="9.140625" hidden="1" customWidth="1"/>
    <col min="12547" max="12547" width="17.42578125" customWidth="1"/>
    <col min="12548" max="12548" width="10" bestFit="1" customWidth="1"/>
    <col min="12549" max="12549" width="7.85546875" customWidth="1"/>
    <col min="12550" max="12550" width="6.42578125" customWidth="1"/>
    <col min="12551" max="12551" width="9.140625" hidden="1" customWidth="1"/>
    <col min="12552" max="12552" width="7" customWidth="1"/>
    <col min="12553" max="12553" width="6" customWidth="1"/>
    <col min="12554" max="12554" width="7.7109375" customWidth="1"/>
    <col min="12555" max="12585" width="3.42578125" customWidth="1"/>
    <col min="12586" max="12586" width="4.5703125" customWidth="1"/>
    <col min="12587" max="12587" width="6.7109375" customWidth="1"/>
    <col min="12588" max="12588" width="8" customWidth="1"/>
    <col min="12589" max="12589" width="8.28515625" customWidth="1"/>
    <col min="12590" max="12598" width="3.42578125" customWidth="1"/>
    <col min="12599" max="12599" width="4.28515625" customWidth="1"/>
    <col min="12600" max="12600" width="10.28515625" customWidth="1"/>
    <col min="12601" max="12601" width="7" customWidth="1"/>
    <col min="12602" max="12624" width="9.140625" customWidth="1"/>
    <col min="12801" max="12801" width="5.28515625" customWidth="1"/>
    <col min="12802" max="12802" width="9.140625" hidden="1" customWidth="1"/>
    <col min="12803" max="12803" width="17.42578125" customWidth="1"/>
    <col min="12804" max="12804" width="10" bestFit="1" customWidth="1"/>
    <col min="12805" max="12805" width="7.85546875" customWidth="1"/>
    <col min="12806" max="12806" width="6.42578125" customWidth="1"/>
    <col min="12807" max="12807" width="9.140625" hidden="1" customWidth="1"/>
    <col min="12808" max="12808" width="7" customWidth="1"/>
    <col min="12809" max="12809" width="6" customWidth="1"/>
    <col min="12810" max="12810" width="7.7109375" customWidth="1"/>
    <col min="12811" max="12841" width="3.42578125" customWidth="1"/>
    <col min="12842" max="12842" width="4.5703125" customWidth="1"/>
    <col min="12843" max="12843" width="6.7109375" customWidth="1"/>
    <col min="12844" max="12844" width="8" customWidth="1"/>
    <col min="12845" max="12845" width="8.28515625" customWidth="1"/>
    <col min="12846" max="12854" width="3.42578125" customWidth="1"/>
    <col min="12855" max="12855" width="4.28515625" customWidth="1"/>
    <col min="12856" max="12856" width="10.28515625" customWidth="1"/>
    <col min="12857" max="12857" width="7" customWidth="1"/>
    <col min="12858" max="12880" width="9.140625" customWidth="1"/>
    <col min="13057" max="13057" width="5.28515625" customWidth="1"/>
    <col min="13058" max="13058" width="9.140625" hidden="1" customWidth="1"/>
    <col min="13059" max="13059" width="17.42578125" customWidth="1"/>
    <col min="13060" max="13060" width="10" bestFit="1" customWidth="1"/>
    <col min="13061" max="13061" width="7.85546875" customWidth="1"/>
    <col min="13062" max="13062" width="6.42578125" customWidth="1"/>
    <col min="13063" max="13063" width="9.140625" hidden="1" customWidth="1"/>
    <col min="13064" max="13064" width="7" customWidth="1"/>
    <col min="13065" max="13065" width="6" customWidth="1"/>
    <col min="13066" max="13066" width="7.7109375" customWidth="1"/>
    <col min="13067" max="13097" width="3.42578125" customWidth="1"/>
    <col min="13098" max="13098" width="4.5703125" customWidth="1"/>
    <col min="13099" max="13099" width="6.7109375" customWidth="1"/>
    <col min="13100" max="13100" width="8" customWidth="1"/>
    <col min="13101" max="13101" width="8.28515625" customWidth="1"/>
    <col min="13102" max="13110" width="3.42578125" customWidth="1"/>
    <col min="13111" max="13111" width="4.28515625" customWidth="1"/>
    <col min="13112" max="13112" width="10.28515625" customWidth="1"/>
    <col min="13113" max="13113" width="7" customWidth="1"/>
    <col min="13114" max="13136" width="9.140625" customWidth="1"/>
    <col min="13313" max="13313" width="5.28515625" customWidth="1"/>
    <col min="13314" max="13314" width="9.140625" hidden="1" customWidth="1"/>
    <col min="13315" max="13315" width="17.42578125" customWidth="1"/>
    <col min="13316" max="13316" width="10" bestFit="1" customWidth="1"/>
    <col min="13317" max="13317" width="7.85546875" customWidth="1"/>
    <col min="13318" max="13318" width="6.42578125" customWidth="1"/>
    <col min="13319" max="13319" width="9.140625" hidden="1" customWidth="1"/>
    <col min="13320" max="13320" width="7" customWidth="1"/>
    <col min="13321" max="13321" width="6" customWidth="1"/>
    <col min="13322" max="13322" width="7.7109375" customWidth="1"/>
    <col min="13323" max="13353" width="3.42578125" customWidth="1"/>
    <col min="13354" max="13354" width="4.5703125" customWidth="1"/>
    <col min="13355" max="13355" width="6.7109375" customWidth="1"/>
    <col min="13356" max="13356" width="8" customWidth="1"/>
    <col min="13357" max="13357" width="8.28515625" customWidth="1"/>
    <col min="13358" max="13366" width="3.42578125" customWidth="1"/>
    <col min="13367" max="13367" width="4.28515625" customWidth="1"/>
    <col min="13368" max="13368" width="10.28515625" customWidth="1"/>
    <col min="13369" max="13369" width="7" customWidth="1"/>
    <col min="13370" max="13392" width="9.140625" customWidth="1"/>
    <col min="13569" max="13569" width="5.28515625" customWidth="1"/>
    <col min="13570" max="13570" width="9.140625" hidden="1" customWidth="1"/>
    <col min="13571" max="13571" width="17.42578125" customWidth="1"/>
    <col min="13572" max="13572" width="10" bestFit="1" customWidth="1"/>
    <col min="13573" max="13573" width="7.85546875" customWidth="1"/>
    <col min="13574" max="13574" width="6.42578125" customWidth="1"/>
    <col min="13575" max="13575" width="9.140625" hidden="1" customWidth="1"/>
    <col min="13576" max="13576" width="7" customWidth="1"/>
    <col min="13577" max="13577" width="6" customWidth="1"/>
    <col min="13578" max="13578" width="7.7109375" customWidth="1"/>
    <col min="13579" max="13609" width="3.42578125" customWidth="1"/>
    <col min="13610" max="13610" width="4.5703125" customWidth="1"/>
    <col min="13611" max="13611" width="6.7109375" customWidth="1"/>
    <col min="13612" max="13612" width="8" customWidth="1"/>
    <col min="13613" max="13613" width="8.28515625" customWidth="1"/>
    <col min="13614" max="13622" width="3.42578125" customWidth="1"/>
    <col min="13623" max="13623" width="4.28515625" customWidth="1"/>
    <col min="13624" max="13624" width="10.28515625" customWidth="1"/>
    <col min="13625" max="13625" width="7" customWidth="1"/>
    <col min="13626" max="13648" width="9.140625" customWidth="1"/>
    <col min="13825" max="13825" width="5.28515625" customWidth="1"/>
    <col min="13826" max="13826" width="9.140625" hidden="1" customWidth="1"/>
    <col min="13827" max="13827" width="17.42578125" customWidth="1"/>
    <col min="13828" max="13828" width="10" bestFit="1" customWidth="1"/>
    <col min="13829" max="13829" width="7.85546875" customWidth="1"/>
    <col min="13830" max="13830" width="6.42578125" customWidth="1"/>
    <col min="13831" max="13831" width="9.140625" hidden="1" customWidth="1"/>
    <col min="13832" max="13832" width="7" customWidth="1"/>
    <col min="13833" max="13833" width="6" customWidth="1"/>
    <col min="13834" max="13834" width="7.7109375" customWidth="1"/>
    <col min="13835" max="13865" width="3.42578125" customWidth="1"/>
    <col min="13866" max="13866" width="4.5703125" customWidth="1"/>
    <col min="13867" max="13867" width="6.7109375" customWidth="1"/>
    <col min="13868" max="13868" width="8" customWidth="1"/>
    <col min="13869" max="13869" width="8.28515625" customWidth="1"/>
    <col min="13870" max="13878" width="3.42578125" customWidth="1"/>
    <col min="13879" max="13879" width="4.28515625" customWidth="1"/>
    <col min="13880" max="13880" width="10.28515625" customWidth="1"/>
    <col min="13881" max="13881" width="7" customWidth="1"/>
    <col min="13882" max="13904" width="9.140625" customWidth="1"/>
    <col min="14081" max="14081" width="5.28515625" customWidth="1"/>
    <col min="14082" max="14082" width="9.140625" hidden="1" customWidth="1"/>
    <col min="14083" max="14083" width="17.42578125" customWidth="1"/>
    <col min="14084" max="14084" width="10" bestFit="1" customWidth="1"/>
    <col min="14085" max="14085" width="7.85546875" customWidth="1"/>
    <col min="14086" max="14086" width="6.42578125" customWidth="1"/>
    <col min="14087" max="14087" width="9.140625" hidden="1" customWidth="1"/>
    <col min="14088" max="14088" width="7" customWidth="1"/>
    <col min="14089" max="14089" width="6" customWidth="1"/>
    <col min="14090" max="14090" width="7.7109375" customWidth="1"/>
    <col min="14091" max="14121" width="3.42578125" customWidth="1"/>
    <col min="14122" max="14122" width="4.5703125" customWidth="1"/>
    <col min="14123" max="14123" width="6.7109375" customWidth="1"/>
    <col min="14124" max="14124" width="8" customWidth="1"/>
    <col min="14125" max="14125" width="8.28515625" customWidth="1"/>
    <col min="14126" max="14134" width="3.42578125" customWidth="1"/>
    <col min="14135" max="14135" width="4.28515625" customWidth="1"/>
    <col min="14136" max="14136" width="10.28515625" customWidth="1"/>
    <col min="14137" max="14137" width="7" customWidth="1"/>
    <col min="14138" max="14160" width="9.140625" customWidth="1"/>
    <col min="14337" max="14337" width="5.28515625" customWidth="1"/>
    <col min="14338" max="14338" width="9.140625" hidden="1" customWidth="1"/>
    <col min="14339" max="14339" width="17.42578125" customWidth="1"/>
    <col min="14340" max="14340" width="10" bestFit="1" customWidth="1"/>
    <col min="14341" max="14341" width="7.85546875" customWidth="1"/>
    <col min="14342" max="14342" width="6.42578125" customWidth="1"/>
    <col min="14343" max="14343" width="9.140625" hidden="1" customWidth="1"/>
    <col min="14344" max="14344" width="7" customWidth="1"/>
    <col min="14345" max="14345" width="6" customWidth="1"/>
    <col min="14346" max="14346" width="7.7109375" customWidth="1"/>
    <col min="14347" max="14377" width="3.42578125" customWidth="1"/>
    <col min="14378" max="14378" width="4.5703125" customWidth="1"/>
    <col min="14379" max="14379" width="6.7109375" customWidth="1"/>
    <col min="14380" max="14380" width="8" customWidth="1"/>
    <col min="14381" max="14381" width="8.28515625" customWidth="1"/>
    <col min="14382" max="14390" width="3.42578125" customWidth="1"/>
    <col min="14391" max="14391" width="4.28515625" customWidth="1"/>
    <col min="14392" max="14392" width="10.28515625" customWidth="1"/>
    <col min="14393" max="14393" width="7" customWidth="1"/>
    <col min="14394" max="14416" width="9.140625" customWidth="1"/>
    <col min="14593" max="14593" width="5.28515625" customWidth="1"/>
    <col min="14594" max="14594" width="9.140625" hidden="1" customWidth="1"/>
    <col min="14595" max="14595" width="17.42578125" customWidth="1"/>
    <col min="14596" max="14596" width="10" bestFit="1" customWidth="1"/>
    <col min="14597" max="14597" width="7.85546875" customWidth="1"/>
    <col min="14598" max="14598" width="6.42578125" customWidth="1"/>
    <col min="14599" max="14599" width="9.140625" hidden="1" customWidth="1"/>
    <col min="14600" max="14600" width="7" customWidth="1"/>
    <col min="14601" max="14601" width="6" customWidth="1"/>
    <col min="14602" max="14602" width="7.7109375" customWidth="1"/>
    <col min="14603" max="14633" width="3.42578125" customWidth="1"/>
    <col min="14634" max="14634" width="4.5703125" customWidth="1"/>
    <col min="14635" max="14635" width="6.7109375" customWidth="1"/>
    <col min="14636" max="14636" width="8" customWidth="1"/>
    <col min="14637" max="14637" width="8.28515625" customWidth="1"/>
    <col min="14638" max="14646" width="3.42578125" customWidth="1"/>
    <col min="14647" max="14647" width="4.28515625" customWidth="1"/>
    <col min="14648" max="14648" width="10.28515625" customWidth="1"/>
    <col min="14649" max="14649" width="7" customWidth="1"/>
    <col min="14650" max="14672" width="9.140625" customWidth="1"/>
    <col min="14849" max="14849" width="5.28515625" customWidth="1"/>
    <col min="14850" max="14850" width="9.140625" hidden="1" customWidth="1"/>
    <col min="14851" max="14851" width="17.42578125" customWidth="1"/>
    <col min="14852" max="14852" width="10" bestFit="1" customWidth="1"/>
    <col min="14853" max="14853" width="7.85546875" customWidth="1"/>
    <col min="14854" max="14854" width="6.42578125" customWidth="1"/>
    <col min="14855" max="14855" width="9.140625" hidden="1" customWidth="1"/>
    <col min="14856" max="14856" width="7" customWidth="1"/>
    <col min="14857" max="14857" width="6" customWidth="1"/>
    <col min="14858" max="14858" width="7.7109375" customWidth="1"/>
    <col min="14859" max="14889" width="3.42578125" customWidth="1"/>
    <col min="14890" max="14890" width="4.5703125" customWidth="1"/>
    <col min="14891" max="14891" width="6.7109375" customWidth="1"/>
    <col min="14892" max="14892" width="8" customWidth="1"/>
    <col min="14893" max="14893" width="8.28515625" customWidth="1"/>
    <col min="14894" max="14902" width="3.42578125" customWidth="1"/>
    <col min="14903" max="14903" width="4.28515625" customWidth="1"/>
    <col min="14904" max="14904" width="10.28515625" customWidth="1"/>
    <col min="14905" max="14905" width="7" customWidth="1"/>
    <col min="14906" max="14928" width="9.140625" customWidth="1"/>
    <col min="15105" max="15105" width="5.28515625" customWidth="1"/>
    <col min="15106" max="15106" width="9.140625" hidden="1" customWidth="1"/>
    <col min="15107" max="15107" width="17.42578125" customWidth="1"/>
    <col min="15108" max="15108" width="10" bestFit="1" customWidth="1"/>
    <col min="15109" max="15109" width="7.85546875" customWidth="1"/>
    <col min="15110" max="15110" width="6.42578125" customWidth="1"/>
    <col min="15111" max="15111" width="9.140625" hidden="1" customWidth="1"/>
    <col min="15112" max="15112" width="7" customWidth="1"/>
    <col min="15113" max="15113" width="6" customWidth="1"/>
    <col min="15114" max="15114" width="7.7109375" customWidth="1"/>
    <col min="15115" max="15145" width="3.42578125" customWidth="1"/>
    <col min="15146" max="15146" width="4.5703125" customWidth="1"/>
    <col min="15147" max="15147" width="6.7109375" customWidth="1"/>
    <col min="15148" max="15148" width="8" customWidth="1"/>
    <col min="15149" max="15149" width="8.28515625" customWidth="1"/>
    <col min="15150" max="15158" width="3.42578125" customWidth="1"/>
    <col min="15159" max="15159" width="4.28515625" customWidth="1"/>
    <col min="15160" max="15160" width="10.28515625" customWidth="1"/>
    <col min="15161" max="15161" width="7" customWidth="1"/>
    <col min="15162" max="15184" width="9.140625" customWidth="1"/>
    <col min="15361" max="15361" width="5.28515625" customWidth="1"/>
    <col min="15362" max="15362" width="9.140625" hidden="1" customWidth="1"/>
    <col min="15363" max="15363" width="17.42578125" customWidth="1"/>
    <col min="15364" max="15364" width="10" bestFit="1" customWidth="1"/>
    <col min="15365" max="15365" width="7.85546875" customWidth="1"/>
    <col min="15366" max="15366" width="6.42578125" customWidth="1"/>
    <col min="15367" max="15367" width="9.140625" hidden="1" customWidth="1"/>
    <col min="15368" max="15368" width="7" customWidth="1"/>
    <col min="15369" max="15369" width="6" customWidth="1"/>
    <col min="15370" max="15370" width="7.7109375" customWidth="1"/>
    <col min="15371" max="15401" width="3.42578125" customWidth="1"/>
    <col min="15402" max="15402" width="4.5703125" customWidth="1"/>
    <col min="15403" max="15403" width="6.7109375" customWidth="1"/>
    <col min="15404" max="15404" width="8" customWidth="1"/>
    <col min="15405" max="15405" width="8.28515625" customWidth="1"/>
    <col min="15406" max="15414" width="3.42578125" customWidth="1"/>
    <col min="15415" max="15415" width="4.28515625" customWidth="1"/>
    <col min="15416" max="15416" width="10.28515625" customWidth="1"/>
    <col min="15417" max="15417" width="7" customWidth="1"/>
    <col min="15418" max="15440" width="9.140625" customWidth="1"/>
    <col min="15617" max="15617" width="5.28515625" customWidth="1"/>
    <col min="15618" max="15618" width="9.140625" hidden="1" customWidth="1"/>
    <col min="15619" max="15619" width="17.42578125" customWidth="1"/>
    <col min="15620" max="15620" width="10" bestFit="1" customWidth="1"/>
    <col min="15621" max="15621" width="7.85546875" customWidth="1"/>
    <col min="15622" max="15622" width="6.42578125" customWidth="1"/>
    <col min="15623" max="15623" width="9.140625" hidden="1" customWidth="1"/>
    <col min="15624" max="15624" width="7" customWidth="1"/>
    <col min="15625" max="15625" width="6" customWidth="1"/>
    <col min="15626" max="15626" width="7.7109375" customWidth="1"/>
    <col min="15627" max="15657" width="3.42578125" customWidth="1"/>
    <col min="15658" max="15658" width="4.5703125" customWidth="1"/>
    <col min="15659" max="15659" width="6.7109375" customWidth="1"/>
    <col min="15660" max="15660" width="8" customWidth="1"/>
    <col min="15661" max="15661" width="8.28515625" customWidth="1"/>
    <col min="15662" max="15670" width="3.42578125" customWidth="1"/>
    <col min="15671" max="15671" width="4.28515625" customWidth="1"/>
    <col min="15672" max="15672" width="10.28515625" customWidth="1"/>
    <col min="15673" max="15673" width="7" customWidth="1"/>
    <col min="15674" max="15696" width="9.140625" customWidth="1"/>
    <col min="15873" max="15873" width="5.28515625" customWidth="1"/>
    <col min="15874" max="15874" width="9.140625" hidden="1" customWidth="1"/>
    <col min="15875" max="15875" width="17.42578125" customWidth="1"/>
    <col min="15876" max="15876" width="10" bestFit="1" customWidth="1"/>
    <col min="15877" max="15877" width="7.85546875" customWidth="1"/>
    <col min="15878" max="15878" width="6.42578125" customWidth="1"/>
    <col min="15879" max="15879" width="9.140625" hidden="1" customWidth="1"/>
    <col min="15880" max="15880" width="7" customWidth="1"/>
    <col min="15881" max="15881" width="6" customWidth="1"/>
    <col min="15882" max="15882" width="7.7109375" customWidth="1"/>
    <col min="15883" max="15913" width="3.42578125" customWidth="1"/>
    <col min="15914" max="15914" width="4.5703125" customWidth="1"/>
    <col min="15915" max="15915" width="6.7109375" customWidth="1"/>
    <col min="15916" max="15916" width="8" customWidth="1"/>
    <col min="15917" max="15917" width="8.28515625" customWidth="1"/>
    <col min="15918" max="15926" width="3.42578125" customWidth="1"/>
    <col min="15927" max="15927" width="4.28515625" customWidth="1"/>
    <col min="15928" max="15928" width="10.28515625" customWidth="1"/>
    <col min="15929" max="15929" width="7" customWidth="1"/>
    <col min="15930" max="15952" width="9.140625" customWidth="1"/>
    <col min="16129" max="16129" width="5.28515625" customWidth="1"/>
    <col min="16130" max="16130" width="9.140625" hidden="1" customWidth="1"/>
    <col min="16131" max="16131" width="17.42578125" customWidth="1"/>
    <col min="16132" max="16132" width="10" bestFit="1" customWidth="1"/>
    <col min="16133" max="16133" width="7.85546875" customWidth="1"/>
    <col min="16134" max="16134" width="6.42578125" customWidth="1"/>
    <col min="16135" max="16135" width="9.140625" hidden="1" customWidth="1"/>
    <col min="16136" max="16136" width="7" customWidth="1"/>
    <col min="16137" max="16137" width="6" customWidth="1"/>
    <col min="16138" max="16138" width="7.7109375" customWidth="1"/>
    <col min="16139" max="16169" width="3.42578125" customWidth="1"/>
    <col min="16170" max="16170" width="4.5703125" customWidth="1"/>
    <col min="16171" max="16171" width="6.7109375" customWidth="1"/>
    <col min="16172" max="16172" width="8" customWidth="1"/>
    <col min="16173" max="16173" width="8.28515625" customWidth="1"/>
    <col min="16174" max="16182" width="3.42578125" customWidth="1"/>
    <col min="16183" max="16183" width="4.28515625" customWidth="1"/>
    <col min="16184" max="16184" width="10.28515625" customWidth="1"/>
    <col min="16185" max="16185" width="7" customWidth="1"/>
    <col min="16186" max="16208" width="9.140625" customWidth="1"/>
  </cols>
  <sheetData>
    <row r="1" spans="1:60" ht="23.25" x14ac:dyDescent="0.35">
      <c r="A1" s="1"/>
      <c r="B1" s="2"/>
      <c r="C1" s="2" t="s">
        <v>0</v>
      </c>
      <c r="D1" s="2"/>
      <c r="E1" s="1"/>
      <c r="F1" s="2"/>
      <c r="G1" s="2"/>
      <c r="H1" s="2"/>
      <c r="I1" s="470">
        <f>D2</f>
        <v>41294</v>
      </c>
      <c r="J1" s="470"/>
      <c r="N1" s="471"/>
      <c r="O1" s="471"/>
      <c r="P1" s="471"/>
    </row>
    <row r="2" spans="1:60" ht="17.25" customHeight="1" x14ac:dyDescent="0.35">
      <c r="A2" s="6"/>
      <c r="B2" s="7"/>
      <c r="C2" s="7" t="s">
        <v>1</v>
      </c>
      <c r="D2" s="472">
        <v>41294</v>
      </c>
      <c r="E2" s="472"/>
      <c r="F2" s="8"/>
      <c r="G2" s="9"/>
      <c r="H2" s="9"/>
      <c r="I2" s="9"/>
      <c r="BE2" s="11" t="s">
        <v>2</v>
      </c>
      <c r="BF2" s="12" t="s">
        <v>3</v>
      </c>
      <c r="BG2" s="3"/>
    </row>
    <row r="3" spans="1:60" s="14" customFormat="1" x14ac:dyDescent="0.25">
      <c r="A3" s="13"/>
      <c r="B3" s="14">
        <v>1</v>
      </c>
      <c r="E3" s="13"/>
      <c r="I3" s="15"/>
      <c r="J3" s="16"/>
      <c r="K3" s="17"/>
      <c r="L3" s="17"/>
      <c r="M3" s="17" t="s">
        <v>4</v>
      </c>
      <c r="N3" s="18"/>
      <c r="O3" s="18"/>
      <c r="P3" s="18"/>
      <c r="Q3" s="18"/>
      <c r="R3" s="473">
        <f>D2-30</f>
        <v>41264</v>
      </c>
      <c r="S3" s="473"/>
      <c r="T3" s="473"/>
      <c r="U3" s="473"/>
      <c r="V3" s="19"/>
      <c r="W3" s="19"/>
      <c r="X3" s="19"/>
      <c r="Y3" s="19"/>
      <c r="Z3" s="19"/>
      <c r="AA3" s="19"/>
      <c r="AB3" s="19" t="s">
        <v>5</v>
      </c>
      <c r="AC3" s="19"/>
      <c r="AD3" s="19"/>
      <c r="AE3" s="19"/>
      <c r="AF3" s="19"/>
      <c r="AG3" s="474">
        <f>D2</f>
        <v>41294</v>
      </c>
      <c r="AH3" s="474"/>
      <c r="AI3" s="474"/>
      <c r="AJ3" s="19"/>
      <c r="AK3" s="19"/>
      <c r="AL3" s="19"/>
      <c r="AM3" s="19"/>
      <c r="AN3" s="19"/>
      <c r="AO3" s="19"/>
      <c r="AP3" s="20"/>
      <c r="AR3" s="21"/>
      <c r="AS3" s="15"/>
      <c r="AT3" s="17"/>
      <c r="AU3" s="17" t="s">
        <v>4</v>
      </c>
      <c r="AV3" s="18"/>
      <c r="AW3" s="18"/>
      <c r="AX3" s="18"/>
      <c r="AY3" s="18"/>
      <c r="AZ3" s="18"/>
      <c r="BA3" s="18"/>
      <c r="BB3" s="469">
        <f>D2</f>
        <v>41294</v>
      </c>
      <c r="BC3" s="469"/>
      <c r="BE3" s="22"/>
      <c r="BF3" s="12" t="s">
        <v>6</v>
      </c>
      <c r="BG3" s="22"/>
    </row>
    <row r="4" spans="1:60" ht="78.75" x14ac:dyDescent="0.25">
      <c r="A4" s="23"/>
      <c r="B4" s="24" t="s">
        <v>7</v>
      </c>
      <c r="C4" s="23" t="s">
        <v>8</v>
      </c>
      <c r="D4" s="23" t="s">
        <v>9</v>
      </c>
      <c r="E4" s="25" t="s">
        <v>10</v>
      </c>
      <c r="F4" s="26" t="s">
        <v>166</v>
      </c>
      <c r="G4" s="25" t="s">
        <v>11</v>
      </c>
      <c r="H4" s="25" t="s">
        <v>12</v>
      </c>
      <c r="I4" s="25" t="s">
        <v>13</v>
      </c>
      <c r="J4" s="27" t="s">
        <v>14</v>
      </c>
      <c r="K4" s="28">
        <v>21</v>
      </c>
      <c r="L4" s="29">
        <v>22</v>
      </c>
      <c r="M4" s="29">
        <v>23</v>
      </c>
      <c r="N4" s="28">
        <v>24</v>
      </c>
      <c r="O4" s="28">
        <v>25</v>
      </c>
      <c r="P4" s="28">
        <v>26</v>
      </c>
      <c r="Q4" s="28">
        <v>27</v>
      </c>
      <c r="R4" s="28">
        <v>28</v>
      </c>
      <c r="S4" s="29">
        <v>29</v>
      </c>
      <c r="T4" s="29">
        <v>30</v>
      </c>
      <c r="U4" s="28">
        <v>31</v>
      </c>
      <c r="V4" s="30">
        <v>1</v>
      </c>
      <c r="W4" s="30">
        <v>2</v>
      </c>
      <c r="X4" s="28">
        <v>3</v>
      </c>
      <c r="Y4" s="28">
        <v>4</v>
      </c>
      <c r="Z4" s="29">
        <v>5</v>
      </c>
      <c r="AA4" s="29">
        <v>6</v>
      </c>
      <c r="AB4" s="28">
        <v>7</v>
      </c>
      <c r="AC4" s="30">
        <v>8</v>
      </c>
      <c r="AD4" s="30">
        <v>9</v>
      </c>
      <c r="AE4" s="28">
        <v>10</v>
      </c>
      <c r="AF4" s="28">
        <v>11</v>
      </c>
      <c r="AG4" s="29">
        <v>12</v>
      </c>
      <c r="AH4" s="29">
        <v>13</v>
      </c>
      <c r="AI4" s="28">
        <v>14</v>
      </c>
      <c r="AJ4" s="30">
        <v>15</v>
      </c>
      <c r="AK4" s="30">
        <v>16</v>
      </c>
      <c r="AL4" s="28">
        <v>17</v>
      </c>
      <c r="AM4" s="28">
        <v>18</v>
      </c>
      <c r="AN4" s="29">
        <v>19</v>
      </c>
      <c r="AO4" s="29">
        <v>20</v>
      </c>
      <c r="AP4" s="31" t="s">
        <v>15</v>
      </c>
      <c r="AQ4" s="32" t="s">
        <v>16</v>
      </c>
      <c r="AR4" s="33" t="s">
        <v>17</v>
      </c>
      <c r="AS4" s="34" t="s">
        <v>18</v>
      </c>
      <c r="AT4" s="28">
        <v>21</v>
      </c>
      <c r="AU4" s="28">
        <v>22</v>
      </c>
      <c r="AV4" s="28">
        <v>23</v>
      </c>
      <c r="AW4" s="29">
        <v>24</v>
      </c>
      <c r="AX4" s="29">
        <v>25</v>
      </c>
      <c r="AY4" s="28">
        <v>26</v>
      </c>
      <c r="AZ4" s="28">
        <v>27</v>
      </c>
      <c r="BA4" s="28">
        <v>28</v>
      </c>
      <c r="BB4" s="28">
        <v>29</v>
      </c>
      <c r="BC4" s="28">
        <v>30</v>
      </c>
      <c r="BD4" s="35" t="s">
        <v>19</v>
      </c>
    </row>
    <row r="5" spans="1:60" ht="20.25" customHeight="1" x14ac:dyDescent="0.25">
      <c r="A5" s="36">
        <v>1</v>
      </c>
      <c r="B5" s="37"/>
      <c r="C5" s="38" t="s">
        <v>20</v>
      </c>
      <c r="D5" s="37"/>
      <c r="E5" s="37"/>
      <c r="F5" s="38"/>
      <c r="G5" s="38"/>
      <c r="H5" s="38"/>
      <c r="I5" s="38"/>
      <c r="J5" s="3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38"/>
      <c r="AQ5" s="38"/>
      <c r="AR5" s="41"/>
      <c r="AS5" s="42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43"/>
      <c r="BF5" s="44" t="s">
        <v>21</v>
      </c>
      <c r="BG5" s="44"/>
      <c r="BH5" s="44"/>
    </row>
    <row r="6" spans="1:60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v>5</v>
      </c>
      <c r="G6" s="48"/>
      <c r="H6" s="48"/>
      <c r="I6" s="49">
        <f>1+1</f>
        <v>2</v>
      </c>
      <c r="J6" s="50">
        <f>F6+G6+H6+I6</f>
        <v>7</v>
      </c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>
        <v>0.5</v>
      </c>
      <c r="AG6" s="53"/>
      <c r="AH6" s="53"/>
      <c r="AI6" s="53"/>
      <c r="AJ6" s="53"/>
      <c r="AK6" s="53"/>
      <c r="AL6" s="53"/>
      <c r="AM6" s="53"/>
      <c r="AN6" s="53"/>
      <c r="AO6" s="53"/>
      <c r="AP6" s="54">
        <f>SUM(K6:AO6)</f>
        <v>0.5</v>
      </c>
      <c r="AQ6" s="55">
        <f>J6-AP6</f>
        <v>6.5</v>
      </c>
      <c r="AR6" s="56">
        <f>IF(AQ6&lt;0,AQ6,0)</f>
        <v>0</v>
      </c>
      <c r="AS6" s="57">
        <f>AQ6-AR6</f>
        <v>6.5</v>
      </c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9"/>
      <c r="BF6" s="60" t="s">
        <v>25</v>
      </c>
      <c r="BG6" s="60"/>
      <c r="BH6" s="60"/>
    </row>
    <row r="7" spans="1:60" x14ac:dyDescent="0.25">
      <c r="A7" s="61">
        <v>2</v>
      </c>
      <c r="B7" s="46" t="s">
        <v>26</v>
      </c>
      <c r="C7" s="62" t="s">
        <v>27</v>
      </c>
      <c r="D7" s="47" t="s">
        <v>28</v>
      </c>
      <c r="E7" s="114">
        <v>41085</v>
      </c>
      <c r="F7" s="48">
        <v>2</v>
      </c>
      <c r="G7" s="48"/>
      <c r="H7" s="48"/>
      <c r="I7" s="49">
        <v>1</v>
      </c>
      <c r="J7" s="50">
        <f>F7+G7+H7+I7</f>
        <v>3</v>
      </c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>
        <v>1</v>
      </c>
      <c r="AL7" s="52"/>
      <c r="AM7" s="52"/>
      <c r="AN7" s="52"/>
      <c r="AO7" s="52"/>
      <c r="AP7" s="54">
        <f>SUM(K7:AO7)</f>
        <v>1</v>
      </c>
      <c r="AQ7" s="55">
        <f>J7-AP7</f>
        <v>2</v>
      </c>
      <c r="AR7" s="56">
        <f>IF(AQ7&lt;0,AQ7,0)</f>
        <v>0</v>
      </c>
      <c r="AS7" s="57">
        <f>AQ7-AR7</f>
        <v>2</v>
      </c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9"/>
    </row>
    <row r="8" spans="1:60" ht="20.25" customHeight="1" x14ac:dyDescent="0.25">
      <c r="A8" s="36">
        <v>2</v>
      </c>
      <c r="B8" s="37"/>
      <c r="C8" s="38" t="s">
        <v>29</v>
      </c>
      <c r="D8" s="37"/>
      <c r="E8" s="115"/>
      <c r="F8" s="38"/>
      <c r="G8" s="38"/>
      <c r="H8" s="38"/>
      <c r="I8" s="38"/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38"/>
      <c r="AQ8" s="38"/>
      <c r="AR8" s="41"/>
      <c r="AS8" s="42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43"/>
      <c r="BF8" s="63" t="s">
        <v>30</v>
      </c>
      <c r="BG8" s="63"/>
      <c r="BH8" s="63"/>
    </row>
    <row r="9" spans="1:60" x14ac:dyDescent="0.25">
      <c r="A9" s="45">
        <f>A7+1</f>
        <v>3</v>
      </c>
      <c r="B9" s="46" t="s">
        <v>31</v>
      </c>
      <c r="C9" s="47" t="s">
        <v>32</v>
      </c>
      <c r="D9" s="47" t="s">
        <v>33</v>
      </c>
      <c r="E9" s="114">
        <v>40553</v>
      </c>
      <c r="F9" s="48">
        <v>0</v>
      </c>
      <c r="G9" s="48"/>
      <c r="H9" s="48"/>
      <c r="I9" s="49">
        <v>1</v>
      </c>
      <c r="J9" s="50">
        <f t="shared" ref="J9:J16" si="0">F9+G9+H9+I9</f>
        <v>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  <c r="W9" s="52"/>
      <c r="X9" s="52"/>
      <c r="Y9" s="52"/>
      <c r="Z9" s="52">
        <v>1</v>
      </c>
      <c r="AA9" s="52"/>
      <c r="AB9" s="52">
        <v>0.5</v>
      </c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4">
        <f t="shared" ref="AP9:AP16" si="1">SUM(K9:AO9)</f>
        <v>1.5</v>
      </c>
      <c r="AQ9" s="55">
        <f t="shared" ref="AQ9:AQ16" si="2">J9-AP9</f>
        <v>-0.5</v>
      </c>
      <c r="AR9" s="56">
        <f t="shared" ref="AR9:AR16" si="3">IF(AQ9&lt;0,AQ9,0)</f>
        <v>-0.5</v>
      </c>
      <c r="AS9" s="57">
        <f t="shared" ref="AS9:AS15" si="4">AQ9-AR9</f>
        <v>0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</row>
    <row r="10" spans="1:60" x14ac:dyDescent="0.25">
      <c r="A10" s="45">
        <f>A9+1</f>
        <v>4</v>
      </c>
      <c r="B10" s="46" t="s">
        <v>34</v>
      </c>
      <c r="C10" s="64" t="s">
        <v>35</v>
      </c>
      <c r="D10" s="47" t="s">
        <v>36</v>
      </c>
      <c r="E10" s="114">
        <v>40364</v>
      </c>
      <c r="F10" s="48">
        <v>5</v>
      </c>
      <c r="G10" s="48"/>
      <c r="H10" s="48"/>
      <c r="I10" s="49">
        <f>1+0.5</f>
        <v>1.5</v>
      </c>
      <c r="J10" s="50">
        <f t="shared" si="0"/>
        <v>6.5</v>
      </c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4">
        <f t="shared" si="1"/>
        <v>0</v>
      </c>
      <c r="AQ10" s="55">
        <f t="shared" si="2"/>
        <v>6.5</v>
      </c>
      <c r="AR10" s="56">
        <f t="shared" si="3"/>
        <v>0</v>
      </c>
      <c r="AS10" s="57">
        <f t="shared" si="4"/>
        <v>6.5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</row>
    <row r="11" spans="1:60" x14ac:dyDescent="0.25">
      <c r="A11" s="45">
        <f t="shared" ref="A11:A16" si="5">A10+1</f>
        <v>5</v>
      </c>
      <c r="B11" s="46" t="s">
        <v>37</v>
      </c>
      <c r="C11" s="64" t="s">
        <v>38</v>
      </c>
      <c r="D11" s="47" t="s">
        <v>39</v>
      </c>
      <c r="E11" s="114">
        <v>40369</v>
      </c>
      <c r="F11" s="48">
        <v>3</v>
      </c>
      <c r="G11" s="48"/>
      <c r="H11" s="48"/>
      <c r="I11" s="49">
        <f>1+0.5</f>
        <v>1.5</v>
      </c>
      <c r="J11" s="50">
        <f t="shared" si="0"/>
        <v>4.5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4">
        <f>SUM(K11:AO11)</f>
        <v>0</v>
      </c>
      <c r="AQ11" s="55">
        <f t="shared" si="2"/>
        <v>4.5</v>
      </c>
      <c r="AR11" s="56">
        <f t="shared" si="3"/>
        <v>0</v>
      </c>
      <c r="AS11" s="57">
        <f t="shared" si="4"/>
        <v>4.5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</row>
    <row r="12" spans="1:60" x14ac:dyDescent="0.25">
      <c r="A12" s="45">
        <f t="shared" si="5"/>
        <v>6</v>
      </c>
      <c r="B12" s="46" t="s">
        <v>40</v>
      </c>
      <c r="C12" s="65" t="s">
        <v>41</v>
      </c>
      <c r="D12" s="47" t="s">
        <v>42</v>
      </c>
      <c r="E12" s="114">
        <v>40911</v>
      </c>
      <c r="F12" s="48">
        <v>4</v>
      </c>
      <c r="G12" s="48"/>
      <c r="H12" s="48"/>
      <c r="I12" s="49">
        <v>1</v>
      </c>
      <c r="J12" s="50">
        <f t="shared" si="0"/>
        <v>5</v>
      </c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4">
        <f t="shared" si="1"/>
        <v>0</v>
      </c>
      <c r="AQ12" s="55">
        <f t="shared" si="2"/>
        <v>5</v>
      </c>
      <c r="AR12" s="56">
        <f t="shared" si="3"/>
        <v>0</v>
      </c>
      <c r="AS12" s="57">
        <f t="shared" si="4"/>
        <v>5</v>
      </c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9"/>
    </row>
    <row r="13" spans="1:60" x14ac:dyDescent="0.25">
      <c r="A13" s="45">
        <f t="shared" si="5"/>
        <v>7</v>
      </c>
      <c r="B13" s="46" t="s">
        <v>43</v>
      </c>
      <c r="C13" s="65" t="s">
        <v>44</v>
      </c>
      <c r="D13" s="47" t="s">
        <v>45</v>
      </c>
      <c r="E13" s="114">
        <v>41032</v>
      </c>
      <c r="F13" s="48">
        <v>7</v>
      </c>
      <c r="G13" s="48"/>
      <c r="H13" s="66"/>
      <c r="I13" s="49">
        <v>1</v>
      </c>
      <c r="J13" s="50">
        <f t="shared" si="0"/>
        <v>8</v>
      </c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>
        <v>0.5</v>
      </c>
      <c r="AN13" s="52"/>
      <c r="AO13" s="52"/>
      <c r="AP13" s="54">
        <f t="shared" si="1"/>
        <v>0.5</v>
      </c>
      <c r="AQ13" s="55">
        <f t="shared" si="2"/>
        <v>7.5</v>
      </c>
      <c r="AR13" s="56">
        <f t="shared" si="3"/>
        <v>0</v>
      </c>
      <c r="AS13" s="57">
        <f t="shared" si="4"/>
        <v>7.5</v>
      </c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</row>
    <row r="14" spans="1:60" x14ac:dyDescent="0.25">
      <c r="A14" s="45">
        <f t="shared" si="5"/>
        <v>8</v>
      </c>
      <c r="B14" s="67" t="s">
        <v>46</v>
      </c>
      <c r="C14" s="65" t="s">
        <v>47</v>
      </c>
      <c r="D14" s="47" t="s">
        <v>48</v>
      </c>
      <c r="E14" s="114">
        <v>41113</v>
      </c>
      <c r="F14" s="48">
        <v>7.5</v>
      </c>
      <c r="G14" s="48"/>
      <c r="H14" s="66"/>
      <c r="I14" s="49">
        <v>1</v>
      </c>
      <c r="J14" s="50">
        <f t="shared" si="0"/>
        <v>8.5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  <c r="W14" s="52"/>
      <c r="X14" s="52"/>
      <c r="Y14" s="52"/>
      <c r="Z14" s="52">
        <v>1</v>
      </c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4">
        <f t="shared" si="1"/>
        <v>1</v>
      </c>
      <c r="AQ14" s="55">
        <f t="shared" si="2"/>
        <v>7.5</v>
      </c>
      <c r="AR14" s="56">
        <f t="shared" si="3"/>
        <v>0</v>
      </c>
      <c r="AS14" s="57">
        <f t="shared" si="4"/>
        <v>7.5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</row>
    <row r="15" spans="1:60" x14ac:dyDescent="0.25">
      <c r="A15" s="45">
        <f t="shared" si="5"/>
        <v>9</v>
      </c>
      <c r="B15" s="46" t="s">
        <v>49</v>
      </c>
      <c r="C15" s="64" t="s">
        <v>50</v>
      </c>
      <c r="D15" s="47" t="s">
        <v>51</v>
      </c>
      <c r="E15" s="114">
        <v>40185</v>
      </c>
      <c r="F15" s="48">
        <v>0</v>
      </c>
      <c r="G15" s="48"/>
      <c r="H15" s="48"/>
      <c r="I15" s="49">
        <f>1+1</f>
        <v>2</v>
      </c>
      <c r="J15" s="50">
        <f t="shared" si="0"/>
        <v>2</v>
      </c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4">
        <f t="shared" si="1"/>
        <v>0</v>
      </c>
      <c r="AQ15" s="55">
        <f t="shared" si="2"/>
        <v>2</v>
      </c>
      <c r="AR15" s="56">
        <f t="shared" si="3"/>
        <v>0</v>
      </c>
      <c r="AS15" s="57">
        <f t="shared" si="4"/>
        <v>2</v>
      </c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9"/>
    </row>
    <row r="16" spans="1:60" x14ac:dyDescent="0.25">
      <c r="A16" s="45">
        <f t="shared" si="5"/>
        <v>10</v>
      </c>
      <c r="B16" s="68"/>
      <c r="C16" s="69" t="s">
        <v>52</v>
      </c>
      <c r="D16" s="69" t="s">
        <v>42</v>
      </c>
      <c r="E16" s="116">
        <v>41199</v>
      </c>
      <c r="F16" s="48">
        <v>0</v>
      </c>
      <c r="G16" s="70"/>
      <c r="H16" s="70"/>
      <c r="I16" s="49">
        <v>0.5</v>
      </c>
      <c r="J16" s="71">
        <f t="shared" si="0"/>
        <v>0.5</v>
      </c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>
        <v>0.5</v>
      </c>
      <c r="AN16" s="52"/>
      <c r="AO16" s="52"/>
      <c r="AP16" s="54">
        <f t="shared" si="1"/>
        <v>0.5</v>
      </c>
      <c r="AQ16" s="55">
        <f t="shared" si="2"/>
        <v>0</v>
      </c>
      <c r="AR16" s="56">
        <f t="shared" si="3"/>
        <v>0</v>
      </c>
      <c r="AS16" s="57">
        <f>AQ16-AR16</f>
        <v>0</v>
      </c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9"/>
    </row>
    <row r="17" spans="1:56" ht="21.75" customHeight="1" x14ac:dyDescent="0.25">
      <c r="A17" s="36">
        <v>3</v>
      </c>
      <c r="B17" s="37"/>
      <c r="C17" s="38" t="s">
        <v>53</v>
      </c>
      <c r="D17" s="37"/>
      <c r="E17" s="115"/>
      <c r="F17" s="38"/>
      <c r="G17" s="38"/>
      <c r="H17" s="38"/>
      <c r="I17" s="38"/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38"/>
      <c r="AQ17" s="38"/>
      <c r="AR17" s="41"/>
      <c r="AS17" s="42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43"/>
    </row>
    <row r="18" spans="1:56" x14ac:dyDescent="0.25">
      <c r="A18" s="45">
        <f>A16+1</f>
        <v>11</v>
      </c>
      <c r="B18" s="46" t="s">
        <v>54</v>
      </c>
      <c r="C18" s="47" t="s">
        <v>55</v>
      </c>
      <c r="D18" s="47" t="s">
        <v>56</v>
      </c>
      <c r="E18" s="114">
        <v>40605</v>
      </c>
      <c r="F18" s="48">
        <v>1.5</v>
      </c>
      <c r="G18" s="48"/>
      <c r="H18" s="48"/>
      <c r="I18" s="49">
        <v>1</v>
      </c>
      <c r="J18" s="50">
        <f>F18+G18+H18+I18</f>
        <v>2.5</v>
      </c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  <c r="W18" s="52"/>
      <c r="X18" s="52"/>
      <c r="Y18" s="52"/>
      <c r="Z18" s="52">
        <v>1</v>
      </c>
      <c r="AA18" s="52"/>
      <c r="AB18" s="52">
        <v>1</v>
      </c>
      <c r="AC18" s="52">
        <v>1</v>
      </c>
      <c r="AD18" s="52">
        <v>1</v>
      </c>
      <c r="AE18" s="52">
        <v>1</v>
      </c>
      <c r="AF18" s="52">
        <v>1</v>
      </c>
      <c r="AG18" s="52"/>
      <c r="AH18" s="52"/>
      <c r="AI18" s="52"/>
      <c r="AJ18" s="52"/>
      <c r="AK18" s="52"/>
      <c r="AL18" s="52"/>
      <c r="AM18" s="52"/>
      <c r="AN18" s="52"/>
      <c r="AO18" s="52"/>
      <c r="AP18" s="54">
        <f>SUM(K18:AO18)</f>
        <v>6</v>
      </c>
      <c r="AQ18" s="55">
        <f>J18-AP18</f>
        <v>-3.5</v>
      </c>
      <c r="AR18" s="56">
        <f>IF(AQ18&lt;0,AQ18,0)</f>
        <v>-3.5</v>
      </c>
      <c r="AS18" s="57">
        <f>AQ18-AR18</f>
        <v>0</v>
      </c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9"/>
    </row>
    <row r="19" spans="1:56" x14ac:dyDescent="0.25">
      <c r="A19" s="72">
        <f>A18+1</f>
        <v>12</v>
      </c>
      <c r="B19" s="46" t="s">
        <v>57</v>
      </c>
      <c r="C19" s="73" t="s">
        <v>58</v>
      </c>
      <c r="D19" s="47" t="s">
        <v>56</v>
      </c>
      <c r="E19" s="114">
        <v>39573</v>
      </c>
      <c r="F19" s="48">
        <v>4.5</v>
      </c>
      <c r="G19" s="48"/>
      <c r="H19" s="48"/>
      <c r="I19" s="49">
        <f>1+1</f>
        <v>2</v>
      </c>
      <c r="J19" s="50">
        <f>F19+G19+H19+I19</f>
        <v>6.5</v>
      </c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>
        <v>1</v>
      </c>
      <c r="AJ19" s="52"/>
      <c r="AK19" s="52"/>
      <c r="AL19" s="52"/>
      <c r="AM19" s="52"/>
      <c r="AN19" s="52"/>
      <c r="AO19" s="52"/>
      <c r="AP19" s="54">
        <f>SUM(K19:AO19)</f>
        <v>1</v>
      </c>
      <c r="AQ19" s="55">
        <f>J19-AP19</f>
        <v>5.5</v>
      </c>
      <c r="AR19" s="56">
        <f>IF(AQ19&lt;0,AQ19,0)</f>
        <v>0</v>
      </c>
      <c r="AS19" s="57">
        <f>AQ19-AR19</f>
        <v>5.5</v>
      </c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9"/>
    </row>
    <row r="20" spans="1:56" x14ac:dyDescent="0.25">
      <c r="A20" s="72">
        <f>A19+1</f>
        <v>13</v>
      </c>
      <c r="B20" s="74" t="s">
        <v>59</v>
      </c>
      <c r="C20" s="75" t="s">
        <v>60</v>
      </c>
      <c r="D20" s="76" t="s">
        <v>56</v>
      </c>
      <c r="E20" s="117">
        <v>40787</v>
      </c>
      <c r="F20" s="48">
        <v>1.5</v>
      </c>
      <c r="G20" s="77"/>
      <c r="H20" s="77"/>
      <c r="I20" s="78">
        <v>1</v>
      </c>
      <c r="J20" s="79">
        <f>F20+G20+H20+I20</f>
        <v>2.5</v>
      </c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>
        <f>SUM(K20:AO20)</f>
        <v>0</v>
      </c>
      <c r="AQ20" s="82">
        <f>J20-AP20</f>
        <v>2.5</v>
      </c>
      <c r="AR20" s="56">
        <f>IF(AQ20&lt;0,AQ20,0)</f>
        <v>0</v>
      </c>
      <c r="AS20" s="57">
        <f>AQ20-AR20</f>
        <v>2.5</v>
      </c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4"/>
    </row>
    <row r="21" spans="1:56" ht="19.5" customHeight="1" x14ac:dyDescent="0.25">
      <c r="A21" s="36">
        <v>4</v>
      </c>
      <c r="B21" s="37"/>
      <c r="C21" s="38" t="s">
        <v>61</v>
      </c>
      <c r="D21" s="37"/>
      <c r="E21" s="115"/>
      <c r="F21" s="38"/>
      <c r="G21" s="38"/>
      <c r="H21" s="38"/>
      <c r="I21" s="38"/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38"/>
      <c r="AQ21" s="38"/>
      <c r="AR21" s="41"/>
      <c r="AS21" s="42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43"/>
    </row>
    <row r="22" spans="1:56" x14ac:dyDescent="0.25">
      <c r="A22" s="45">
        <f>A20+1</f>
        <v>14</v>
      </c>
      <c r="B22" s="46" t="s">
        <v>62</v>
      </c>
      <c r="C22" s="47" t="s">
        <v>63</v>
      </c>
      <c r="D22" s="47" t="s">
        <v>64</v>
      </c>
      <c r="E22" s="114">
        <v>39316</v>
      </c>
      <c r="F22" s="48">
        <v>-1</v>
      </c>
      <c r="G22" s="48"/>
      <c r="H22" s="48"/>
      <c r="I22" s="49">
        <f>1+1</f>
        <v>2</v>
      </c>
      <c r="J22" s="50">
        <f t="shared" ref="J22:J30" si="6">F22+G22+H22+I22</f>
        <v>1</v>
      </c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/>
      <c r="W22" s="52"/>
      <c r="X22" s="52">
        <v>0.5</v>
      </c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4">
        <f t="shared" ref="AP22:AP30" si="7">SUM(K22:AO22)</f>
        <v>0.5</v>
      </c>
      <c r="AQ22" s="55">
        <f t="shared" ref="AQ22:AQ30" si="8">J22-AP22</f>
        <v>0.5</v>
      </c>
      <c r="AR22" s="56">
        <f t="shared" ref="AR22:AR30" si="9">IF(AQ22&lt;0,AQ22,0)</f>
        <v>0</v>
      </c>
      <c r="AS22" s="57">
        <f t="shared" ref="AS22:AS30" si="10">AQ22-AR22</f>
        <v>0.5</v>
      </c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9"/>
    </row>
    <row r="23" spans="1:56" x14ac:dyDescent="0.25">
      <c r="A23" s="72">
        <f>A22+1</f>
        <v>15</v>
      </c>
      <c r="B23" s="46" t="s">
        <v>65</v>
      </c>
      <c r="C23" s="73" t="s">
        <v>66</v>
      </c>
      <c r="D23" s="47" t="s">
        <v>56</v>
      </c>
      <c r="E23" s="114">
        <v>39689</v>
      </c>
      <c r="F23" s="48">
        <v>0</v>
      </c>
      <c r="G23" s="48"/>
      <c r="H23" s="48"/>
      <c r="I23" s="49">
        <f>1+1</f>
        <v>2</v>
      </c>
      <c r="J23" s="50">
        <f t="shared" si="6"/>
        <v>2</v>
      </c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4">
        <f t="shared" si="7"/>
        <v>0</v>
      </c>
      <c r="AQ23" s="55">
        <f t="shared" si="8"/>
        <v>2</v>
      </c>
      <c r="AR23" s="56">
        <f t="shared" si="9"/>
        <v>0</v>
      </c>
      <c r="AS23" s="57">
        <f t="shared" si="10"/>
        <v>2</v>
      </c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9"/>
    </row>
    <row r="24" spans="1:56" x14ac:dyDescent="0.25">
      <c r="A24" s="72">
        <f t="shared" ref="A24:A30" si="11">A23+1</f>
        <v>16</v>
      </c>
      <c r="B24" s="46" t="s">
        <v>67</v>
      </c>
      <c r="C24" s="73" t="s">
        <v>68</v>
      </c>
      <c r="D24" s="47" t="s">
        <v>56</v>
      </c>
      <c r="E24" s="114">
        <v>40709</v>
      </c>
      <c r="F24" s="48">
        <v>5</v>
      </c>
      <c r="G24" s="48"/>
      <c r="H24" s="48"/>
      <c r="I24" s="49">
        <v>1</v>
      </c>
      <c r="J24" s="50">
        <f t="shared" si="6"/>
        <v>6</v>
      </c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4">
        <f t="shared" si="7"/>
        <v>0</v>
      </c>
      <c r="AQ24" s="55">
        <f t="shared" si="8"/>
        <v>6</v>
      </c>
      <c r="AR24" s="56">
        <f t="shared" si="9"/>
        <v>0</v>
      </c>
      <c r="AS24" s="57">
        <f t="shared" si="10"/>
        <v>6</v>
      </c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9"/>
    </row>
    <row r="25" spans="1:56" x14ac:dyDescent="0.25">
      <c r="A25" s="72">
        <f t="shared" si="11"/>
        <v>17</v>
      </c>
      <c r="B25" s="46" t="s">
        <v>69</v>
      </c>
      <c r="C25" s="73" t="s">
        <v>70</v>
      </c>
      <c r="D25" s="47" t="s">
        <v>56</v>
      </c>
      <c r="E25" s="114">
        <v>40427</v>
      </c>
      <c r="F25" s="48">
        <v>5</v>
      </c>
      <c r="G25" s="48"/>
      <c r="H25" s="48"/>
      <c r="I25" s="49">
        <f>1+0.5</f>
        <v>1.5</v>
      </c>
      <c r="J25" s="50">
        <f t="shared" si="6"/>
        <v>6.5</v>
      </c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  <c r="W25" s="52"/>
      <c r="X25" s="52"/>
      <c r="Y25" s="52"/>
      <c r="Z25" s="52"/>
      <c r="AA25" s="52"/>
      <c r="AB25" s="52"/>
      <c r="AC25" s="52"/>
      <c r="AD25" s="52"/>
      <c r="AE25" s="52">
        <v>1</v>
      </c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4">
        <f t="shared" si="7"/>
        <v>1</v>
      </c>
      <c r="AQ25" s="55">
        <f t="shared" si="8"/>
        <v>5.5</v>
      </c>
      <c r="AR25" s="56">
        <f t="shared" si="9"/>
        <v>0</v>
      </c>
      <c r="AS25" s="57">
        <f t="shared" si="10"/>
        <v>5.5</v>
      </c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9"/>
    </row>
    <row r="26" spans="1:56" x14ac:dyDescent="0.25">
      <c r="A26" s="72">
        <f t="shared" si="11"/>
        <v>18</v>
      </c>
      <c r="B26" s="46" t="s">
        <v>71</v>
      </c>
      <c r="C26" s="62" t="s">
        <v>72</v>
      </c>
      <c r="D26" s="47" t="s">
        <v>56</v>
      </c>
      <c r="E26" s="114">
        <v>40756</v>
      </c>
      <c r="F26" s="48">
        <v>5</v>
      </c>
      <c r="G26" s="48"/>
      <c r="H26" s="48"/>
      <c r="I26" s="49">
        <v>1</v>
      </c>
      <c r="J26" s="50">
        <f t="shared" si="6"/>
        <v>6</v>
      </c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2"/>
      <c r="W26" s="52"/>
      <c r="X26" s="52"/>
      <c r="Y26" s="52"/>
      <c r="Z26" s="52">
        <v>1</v>
      </c>
      <c r="AA26" s="52"/>
      <c r="AB26" s="52">
        <v>1</v>
      </c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4">
        <f t="shared" si="7"/>
        <v>2</v>
      </c>
      <c r="AQ26" s="55">
        <f t="shared" si="8"/>
        <v>4</v>
      </c>
      <c r="AR26" s="56">
        <f t="shared" si="9"/>
        <v>0</v>
      </c>
      <c r="AS26" s="57">
        <f t="shared" si="10"/>
        <v>4</v>
      </c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9"/>
    </row>
    <row r="27" spans="1:56" x14ac:dyDescent="0.25">
      <c r="A27" s="72">
        <f t="shared" si="11"/>
        <v>19</v>
      </c>
      <c r="B27" s="46" t="s">
        <v>73</v>
      </c>
      <c r="C27" s="62" t="s">
        <v>74</v>
      </c>
      <c r="D27" s="47" t="s">
        <v>56</v>
      </c>
      <c r="E27" s="114">
        <v>41062</v>
      </c>
      <c r="F27" s="48">
        <v>5</v>
      </c>
      <c r="G27" s="48"/>
      <c r="H27" s="48"/>
      <c r="I27" s="49">
        <v>1</v>
      </c>
      <c r="J27" s="50">
        <f t="shared" si="6"/>
        <v>6</v>
      </c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4">
        <f t="shared" si="7"/>
        <v>0</v>
      </c>
      <c r="AQ27" s="55">
        <f t="shared" si="8"/>
        <v>6</v>
      </c>
      <c r="AR27" s="56">
        <f t="shared" si="9"/>
        <v>0</v>
      </c>
      <c r="AS27" s="57">
        <f t="shared" si="10"/>
        <v>6</v>
      </c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9"/>
    </row>
    <row r="28" spans="1:56" x14ac:dyDescent="0.25">
      <c r="A28" s="72">
        <f>A27+1</f>
        <v>20</v>
      </c>
      <c r="B28" s="46" t="s">
        <v>75</v>
      </c>
      <c r="C28" s="85" t="s">
        <v>76</v>
      </c>
      <c r="D28" s="47" t="s">
        <v>56</v>
      </c>
      <c r="E28" s="114">
        <v>40560</v>
      </c>
      <c r="F28" s="48">
        <v>4</v>
      </c>
      <c r="G28" s="48"/>
      <c r="H28" s="48"/>
      <c r="I28" s="49">
        <v>1</v>
      </c>
      <c r="J28" s="50">
        <f t="shared" si="6"/>
        <v>5</v>
      </c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>
        <v>1</v>
      </c>
      <c r="AM28" s="52"/>
      <c r="AN28" s="52"/>
      <c r="AO28" s="52"/>
      <c r="AP28" s="54">
        <f t="shared" si="7"/>
        <v>1</v>
      </c>
      <c r="AQ28" s="55">
        <f t="shared" si="8"/>
        <v>4</v>
      </c>
      <c r="AR28" s="56">
        <f t="shared" si="9"/>
        <v>0</v>
      </c>
      <c r="AS28" s="57">
        <f t="shared" si="10"/>
        <v>4</v>
      </c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9"/>
    </row>
    <row r="29" spans="1:56" x14ac:dyDescent="0.25">
      <c r="A29" s="72">
        <f t="shared" si="11"/>
        <v>21</v>
      </c>
      <c r="B29" s="46" t="s">
        <v>77</v>
      </c>
      <c r="C29" s="62" t="s">
        <v>78</v>
      </c>
      <c r="D29" s="47" t="s">
        <v>56</v>
      </c>
      <c r="E29" s="114">
        <v>40911</v>
      </c>
      <c r="F29" s="48">
        <v>5</v>
      </c>
      <c r="G29" s="48"/>
      <c r="H29" s="48"/>
      <c r="I29" s="49">
        <v>1</v>
      </c>
      <c r="J29" s="50">
        <f t="shared" si="6"/>
        <v>6</v>
      </c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4">
        <f t="shared" si="7"/>
        <v>0</v>
      </c>
      <c r="AQ29" s="55">
        <f t="shared" si="8"/>
        <v>6</v>
      </c>
      <c r="AR29" s="56">
        <f t="shared" si="9"/>
        <v>0</v>
      </c>
      <c r="AS29" s="57">
        <f t="shared" si="10"/>
        <v>6</v>
      </c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9"/>
    </row>
    <row r="30" spans="1:56" x14ac:dyDescent="0.25">
      <c r="A30" s="72">
        <f t="shared" si="11"/>
        <v>22</v>
      </c>
      <c r="B30" s="46"/>
      <c r="C30" s="86" t="s">
        <v>79</v>
      </c>
      <c r="D30" s="47" t="s">
        <v>56</v>
      </c>
      <c r="E30" s="114">
        <v>41306</v>
      </c>
      <c r="F30" s="48">
        <v>0</v>
      </c>
      <c r="G30" s="48"/>
      <c r="H30" s="48"/>
      <c r="I30" s="49">
        <v>0</v>
      </c>
      <c r="J30" s="50">
        <f t="shared" si="6"/>
        <v>0</v>
      </c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4">
        <f t="shared" si="7"/>
        <v>0</v>
      </c>
      <c r="AQ30" s="55">
        <f t="shared" si="8"/>
        <v>0</v>
      </c>
      <c r="AR30" s="56">
        <f t="shared" si="9"/>
        <v>0</v>
      </c>
      <c r="AS30" s="57">
        <f t="shared" si="10"/>
        <v>0</v>
      </c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9"/>
    </row>
    <row r="31" spans="1:56" ht="19.5" customHeight="1" x14ac:dyDescent="0.25">
      <c r="A31" s="36">
        <v>5</v>
      </c>
      <c r="B31" s="37"/>
      <c r="C31" s="38" t="s">
        <v>80</v>
      </c>
      <c r="D31" s="37"/>
      <c r="E31" s="115"/>
      <c r="F31" s="38"/>
      <c r="G31" s="38"/>
      <c r="H31" s="38"/>
      <c r="I31" s="38"/>
      <c r="J31" s="3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38"/>
      <c r="AQ31" s="38"/>
      <c r="AR31" s="41"/>
      <c r="AS31" s="42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43"/>
    </row>
    <row r="32" spans="1:56" x14ac:dyDescent="0.25">
      <c r="A32" s="45">
        <f>A30+1</f>
        <v>23</v>
      </c>
      <c r="B32" s="46" t="s">
        <v>81</v>
      </c>
      <c r="C32" s="85" t="s">
        <v>82</v>
      </c>
      <c r="D32" s="47" t="s">
        <v>64</v>
      </c>
      <c r="E32" s="114">
        <v>40603</v>
      </c>
      <c r="F32" s="48">
        <v>1.5</v>
      </c>
      <c r="G32" s="48"/>
      <c r="H32" s="48"/>
      <c r="I32" s="49">
        <v>1</v>
      </c>
      <c r="J32" s="50">
        <f t="shared" ref="J32:J37" si="12">F32+G32+H32+I32</f>
        <v>2.5</v>
      </c>
      <c r="K32" s="51"/>
      <c r="L32" s="51"/>
      <c r="M32" s="51"/>
      <c r="N32" s="51"/>
      <c r="O32" s="52"/>
      <c r="P32" s="52"/>
      <c r="Q32" s="52"/>
      <c r="R32" s="52"/>
      <c r="S32" s="51"/>
      <c r="T32" s="51"/>
      <c r="U32" s="52">
        <v>1</v>
      </c>
      <c r="V32" s="52"/>
      <c r="W32" s="52">
        <v>1</v>
      </c>
      <c r="X32" s="52">
        <v>1</v>
      </c>
      <c r="Y32" s="52">
        <v>1</v>
      </c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4">
        <f t="shared" ref="AP32:AP37" si="13">SUM(K32:AO32)</f>
        <v>4</v>
      </c>
      <c r="AQ32" s="55">
        <f t="shared" ref="AQ32:AQ37" si="14">J32-AP32</f>
        <v>-1.5</v>
      </c>
      <c r="AR32" s="56">
        <f>IF(AQ32&lt;0,AQ32,0)</f>
        <v>-1.5</v>
      </c>
      <c r="AS32" s="57">
        <f t="shared" ref="AS32:AS37" si="15">AQ32-AR32</f>
        <v>0</v>
      </c>
      <c r="AT32" s="58"/>
      <c r="AU32" s="58"/>
      <c r="AV32" s="51"/>
      <c r="AW32" s="58"/>
      <c r="AX32" s="58"/>
      <c r="AY32" s="58"/>
      <c r="AZ32" s="58"/>
      <c r="BA32" s="58"/>
      <c r="BB32" s="58"/>
      <c r="BC32" s="58"/>
      <c r="BD32" s="59"/>
    </row>
    <row r="33" spans="1:56" x14ac:dyDescent="0.25">
      <c r="A33" s="72">
        <f t="shared" ref="A33:A39" si="16">A32+1</f>
        <v>24</v>
      </c>
      <c r="B33" s="46" t="s">
        <v>83</v>
      </c>
      <c r="C33" s="73" t="s">
        <v>84</v>
      </c>
      <c r="D33" s="47" t="s">
        <v>56</v>
      </c>
      <c r="E33" s="114">
        <v>40441</v>
      </c>
      <c r="F33" s="48">
        <v>5</v>
      </c>
      <c r="G33" s="48"/>
      <c r="H33" s="48"/>
      <c r="I33" s="49">
        <f>1+0.5</f>
        <v>1.5</v>
      </c>
      <c r="J33" s="50">
        <f t="shared" si="12"/>
        <v>6.5</v>
      </c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4">
        <f t="shared" si="13"/>
        <v>0</v>
      </c>
      <c r="AQ33" s="55">
        <f t="shared" si="14"/>
        <v>6.5</v>
      </c>
      <c r="AR33" s="56">
        <f>IF(AQ33&lt;0,AQ33,0)</f>
        <v>0</v>
      </c>
      <c r="AS33" s="57">
        <f t="shared" si="15"/>
        <v>6.5</v>
      </c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9"/>
    </row>
    <row r="34" spans="1:56" x14ac:dyDescent="0.25">
      <c r="A34" s="72">
        <f t="shared" si="16"/>
        <v>25</v>
      </c>
      <c r="B34" s="46" t="s">
        <v>85</v>
      </c>
      <c r="C34" s="85" t="s">
        <v>86</v>
      </c>
      <c r="D34" s="47" t="s">
        <v>56</v>
      </c>
      <c r="E34" s="114">
        <v>40777</v>
      </c>
      <c r="F34" s="48">
        <v>5</v>
      </c>
      <c r="G34" s="48"/>
      <c r="H34" s="48"/>
      <c r="I34" s="49">
        <v>1</v>
      </c>
      <c r="J34" s="50">
        <f t="shared" si="12"/>
        <v>6</v>
      </c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4">
        <f t="shared" si="13"/>
        <v>0</v>
      </c>
      <c r="AQ34" s="55">
        <f t="shared" si="14"/>
        <v>6</v>
      </c>
      <c r="AR34" s="56">
        <f>IF(AQ34&lt;0,AQ34,0)</f>
        <v>0</v>
      </c>
      <c r="AS34" s="57">
        <f t="shared" si="15"/>
        <v>6</v>
      </c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9"/>
    </row>
    <row r="35" spans="1:56" x14ac:dyDescent="0.25">
      <c r="A35" s="72">
        <f t="shared" si="16"/>
        <v>26</v>
      </c>
      <c r="B35" s="46" t="s">
        <v>87</v>
      </c>
      <c r="C35" s="73" t="s">
        <v>88</v>
      </c>
      <c r="D35" s="47" t="s">
        <v>56</v>
      </c>
      <c r="E35" s="114">
        <v>40392</v>
      </c>
      <c r="F35" s="48">
        <v>4</v>
      </c>
      <c r="G35" s="48"/>
      <c r="H35" s="48"/>
      <c r="I35" s="49">
        <f>1+0.5</f>
        <v>1.5</v>
      </c>
      <c r="J35" s="50">
        <f t="shared" si="12"/>
        <v>5.5</v>
      </c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52"/>
      <c r="W35" s="52">
        <v>1</v>
      </c>
      <c r="X35" s="52">
        <v>1</v>
      </c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4">
        <f t="shared" si="13"/>
        <v>2</v>
      </c>
      <c r="AQ35" s="55">
        <f t="shared" si="14"/>
        <v>3.5</v>
      </c>
      <c r="AR35" s="56">
        <f>IF(AQ35&lt;0,AQ35,0)</f>
        <v>0</v>
      </c>
      <c r="AS35" s="57">
        <f t="shared" si="15"/>
        <v>3.5</v>
      </c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59"/>
    </row>
    <row r="36" spans="1:56" x14ac:dyDescent="0.25">
      <c r="A36" s="72">
        <f t="shared" si="16"/>
        <v>27</v>
      </c>
      <c r="B36" s="46" t="s">
        <v>89</v>
      </c>
      <c r="C36" s="85" t="s">
        <v>90</v>
      </c>
      <c r="D36" s="47" t="s">
        <v>56</v>
      </c>
      <c r="E36" s="114">
        <v>40787</v>
      </c>
      <c r="F36" s="48">
        <v>3.5</v>
      </c>
      <c r="G36" s="48"/>
      <c r="H36" s="48"/>
      <c r="I36" s="49">
        <v>1</v>
      </c>
      <c r="J36" s="50">
        <f t="shared" si="12"/>
        <v>4.5</v>
      </c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4">
        <f t="shared" si="13"/>
        <v>0</v>
      </c>
      <c r="AQ36" s="55">
        <f t="shared" si="14"/>
        <v>4.5</v>
      </c>
      <c r="AR36" s="56">
        <f>IF(AQ36&lt;0,AQ36,0)</f>
        <v>0</v>
      </c>
      <c r="AS36" s="57">
        <f t="shared" si="15"/>
        <v>4.5</v>
      </c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9"/>
    </row>
    <row r="37" spans="1:56" x14ac:dyDescent="0.25">
      <c r="A37" s="72">
        <f t="shared" si="16"/>
        <v>28</v>
      </c>
      <c r="B37" s="89" t="s">
        <v>91</v>
      </c>
      <c r="C37" s="85" t="s">
        <v>92</v>
      </c>
      <c r="D37" s="47" t="s">
        <v>56</v>
      </c>
      <c r="E37" s="114">
        <v>40679</v>
      </c>
      <c r="F37" s="48">
        <v>1</v>
      </c>
      <c r="G37" s="48"/>
      <c r="H37" s="48"/>
      <c r="I37" s="49">
        <v>1</v>
      </c>
      <c r="J37" s="50">
        <f t="shared" si="12"/>
        <v>2</v>
      </c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4">
        <f t="shared" si="13"/>
        <v>0</v>
      </c>
      <c r="AQ37" s="55">
        <f t="shared" si="14"/>
        <v>2</v>
      </c>
      <c r="AR37" s="56">
        <v>0</v>
      </c>
      <c r="AS37" s="57">
        <f t="shared" si="15"/>
        <v>2</v>
      </c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90"/>
    </row>
    <row r="38" spans="1:56" x14ac:dyDescent="0.25">
      <c r="A38" s="72">
        <f t="shared" si="16"/>
        <v>29</v>
      </c>
      <c r="B38" s="89" t="s">
        <v>59</v>
      </c>
      <c r="C38" s="85" t="s">
        <v>93</v>
      </c>
      <c r="D38" s="47" t="s">
        <v>56</v>
      </c>
      <c r="E38" s="114">
        <v>41040</v>
      </c>
      <c r="F38" s="48">
        <v>0</v>
      </c>
      <c r="G38" s="48"/>
      <c r="H38" s="48"/>
      <c r="I38" s="49">
        <v>1</v>
      </c>
      <c r="J38" s="50">
        <f>F38+G38+H38+I38</f>
        <v>1</v>
      </c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4">
        <f>SUM(K38:AO38)</f>
        <v>0</v>
      </c>
      <c r="AQ38" s="55">
        <f>J38-AP38</f>
        <v>1</v>
      </c>
      <c r="AR38" s="56">
        <f>IF(AQ38&lt;0,AQ38,0)</f>
        <v>0</v>
      </c>
      <c r="AS38" s="57">
        <f>AQ38-AR38</f>
        <v>1</v>
      </c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9"/>
    </row>
    <row r="39" spans="1:56" x14ac:dyDescent="0.25">
      <c r="A39" s="72">
        <f t="shared" si="16"/>
        <v>30</v>
      </c>
      <c r="B39" s="46" t="s">
        <v>94</v>
      </c>
      <c r="C39" s="62" t="s">
        <v>95</v>
      </c>
      <c r="D39" s="47" t="s">
        <v>56</v>
      </c>
      <c r="E39" s="114">
        <v>40911</v>
      </c>
      <c r="F39" s="48">
        <v>4.5</v>
      </c>
      <c r="G39" s="48"/>
      <c r="H39" s="48"/>
      <c r="I39" s="49">
        <v>1</v>
      </c>
      <c r="J39" s="50">
        <f>F39+G39+H39+I39</f>
        <v>5.5</v>
      </c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>
        <v>1</v>
      </c>
      <c r="AG39" s="52"/>
      <c r="AH39" s="52"/>
      <c r="AI39" s="52">
        <v>1</v>
      </c>
      <c r="AJ39" s="52">
        <v>1</v>
      </c>
      <c r="AK39" s="52"/>
      <c r="AL39" s="52"/>
      <c r="AM39" s="52"/>
      <c r="AN39" s="52"/>
      <c r="AO39" s="52"/>
      <c r="AP39" s="54">
        <f>SUM(K39:AO39)</f>
        <v>3</v>
      </c>
      <c r="AQ39" s="55">
        <f>J39-AP39</f>
        <v>2.5</v>
      </c>
      <c r="AR39" s="56">
        <f>IF(AQ39&lt;0,AQ39,0)</f>
        <v>0</v>
      </c>
      <c r="AS39" s="57">
        <f>AQ39-AR39</f>
        <v>2.5</v>
      </c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9"/>
    </row>
    <row r="40" spans="1:56" ht="19.5" customHeight="1" x14ac:dyDescent="0.25">
      <c r="A40" s="36">
        <v>6</v>
      </c>
      <c r="B40" s="37"/>
      <c r="C40" s="38" t="s">
        <v>96</v>
      </c>
      <c r="D40" s="37"/>
      <c r="E40" s="115"/>
      <c r="F40" s="38"/>
      <c r="G40" s="38"/>
      <c r="H40" s="38"/>
      <c r="I40" s="38"/>
      <c r="J40" s="3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38"/>
      <c r="AQ40" s="38"/>
      <c r="AR40" s="41"/>
      <c r="AS40" s="42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43"/>
    </row>
    <row r="41" spans="1:56" x14ac:dyDescent="0.25">
      <c r="A41" s="45">
        <f>A39+1</f>
        <v>31</v>
      </c>
      <c r="B41" s="46" t="s">
        <v>97</v>
      </c>
      <c r="C41" s="65" t="s">
        <v>98</v>
      </c>
      <c r="D41" s="47" t="s">
        <v>99</v>
      </c>
      <c r="E41" s="114">
        <v>40441</v>
      </c>
      <c r="F41" s="48">
        <v>5</v>
      </c>
      <c r="G41" s="48"/>
      <c r="H41" s="48"/>
      <c r="I41" s="49">
        <f>1+0.5</f>
        <v>1.5</v>
      </c>
      <c r="J41" s="50">
        <f t="shared" ref="J41:J46" si="17">F41+G41+H41+I41</f>
        <v>6.5</v>
      </c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4">
        <f t="shared" ref="AP41:AP46" si="18">SUM(K41:AO41)</f>
        <v>0</v>
      </c>
      <c r="AQ41" s="55">
        <f t="shared" ref="AQ41:AQ46" si="19">J41-AP41</f>
        <v>6.5</v>
      </c>
      <c r="AR41" s="56">
        <f t="shared" ref="AR41:AR46" si="20">IF(AQ41&lt;0,AQ41,0)</f>
        <v>0</v>
      </c>
      <c r="AS41" s="57">
        <f t="shared" ref="AS41:AS46" si="21">AQ41-AR41</f>
        <v>6.5</v>
      </c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9"/>
    </row>
    <row r="42" spans="1:56" x14ac:dyDescent="0.25">
      <c r="A42" s="72">
        <f>A41+1</f>
        <v>32</v>
      </c>
      <c r="B42" s="46" t="s">
        <v>100</v>
      </c>
      <c r="C42" s="85" t="s">
        <v>101</v>
      </c>
      <c r="D42" s="47" t="s">
        <v>99</v>
      </c>
      <c r="E42" s="114">
        <v>40716</v>
      </c>
      <c r="F42" s="48">
        <v>0</v>
      </c>
      <c r="G42" s="48"/>
      <c r="H42" s="48"/>
      <c r="I42" s="49">
        <v>1</v>
      </c>
      <c r="J42" s="50">
        <f t="shared" si="17"/>
        <v>1</v>
      </c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2"/>
      <c r="W42" s="52"/>
      <c r="X42" s="52"/>
      <c r="Y42" s="52"/>
      <c r="Z42" s="52">
        <v>1</v>
      </c>
      <c r="AA42" s="52"/>
      <c r="AB42" s="52">
        <v>1</v>
      </c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4">
        <f t="shared" si="18"/>
        <v>2</v>
      </c>
      <c r="AQ42" s="55">
        <f t="shared" si="19"/>
        <v>-1</v>
      </c>
      <c r="AR42" s="56">
        <f t="shared" si="20"/>
        <v>-1</v>
      </c>
      <c r="AS42" s="57">
        <f t="shared" si="21"/>
        <v>0</v>
      </c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9"/>
    </row>
    <row r="43" spans="1:56" x14ac:dyDescent="0.25">
      <c r="A43" s="72">
        <f>A42+1</f>
        <v>33</v>
      </c>
      <c r="B43" s="46"/>
      <c r="C43" s="86" t="s">
        <v>102</v>
      </c>
      <c r="D43" s="47" t="s">
        <v>99</v>
      </c>
      <c r="E43" s="114">
        <v>41306</v>
      </c>
      <c r="F43" s="48">
        <v>0</v>
      </c>
      <c r="G43" s="48"/>
      <c r="H43" s="48"/>
      <c r="I43" s="49">
        <v>0</v>
      </c>
      <c r="J43" s="50">
        <f t="shared" si="17"/>
        <v>0</v>
      </c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>
        <v>0.5</v>
      </c>
      <c r="AN43" s="52"/>
      <c r="AO43" s="52"/>
      <c r="AP43" s="54">
        <f t="shared" si="18"/>
        <v>0.5</v>
      </c>
      <c r="AQ43" s="55">
        <f t="shared" si="19"/>
        <v>-0.5</v>
      </c>
      <c r="AR43" s="56">
        <f t="shared" si="20"/>
        <v>-0.5</v>
      </c>
      <c r="AS43" s="57">
        <f t="shared" si="21"/>
        <v>0</v>
      </c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9"/>
    </row>
    <row r="44" spans="1:56" x14ac:dyDescent="0.25">
      <c r="A44" s="72">
        <f>A43+1</f>
        <v>34</v>
      </c>
      <c r="B44" s="46"/>
      <c r="C44" s="86" t="s">
        <v>103</v>
      </c>
      <c r="D44" s="47" t="s">
        <v>99</v>
      </c>
      <c r="E44" s="114">
        <v>41306</v>
      </c>
      <c r="F44" s="48">
        <v>0</v>
      </c>
      <c r="G44" s="48"/>
      <c r="H44" s="48"/>
      <c r="I44" s="49">
        <v>0</v>
      </c>
      <c r="J44" s="50">
        <f t="shared" si="17"/>
        <v>0</v>
      </c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4">
        <f t="shared" si="18"/>
        <v>0</v>
      </c>
      <c r="AQ44" s="55">
        <f t="shared" si="19"/>
        <v>0</v>
      </c>
      <c r="AR44" s="56">
        <f t="shared" si="20"/>
        <v>0</v>
      </c>
      <c r="AS44" s="57">
        <f t="shared" si="21"/>
        <v>0</v>
      </c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9"/>
    </row>
    <row r="45" spans="1:56" x14ac:dyDescent="0.25">
      <c r="A45" s="72">
        <f>A44+1</f>
        <v>35</v>
      </c>
      <c r="B45" s="46"/>
      <c r="C45" s="86" t="s">
        <v>104</v>
      </c>
      <c r="D45" s="47" t="s">
        <v>99</v>
      </c>
      <c r="E45" s="114">
        <v>41306</v>
      </c>
      <c r="F45" s="48">
        <v>0</v>
      </c>
      <c r="G45" s="48"/>
      <c r="H45" s="48"/>
      <c r="I45" s="49">
        <v>0</v>
      </c>
      <c r="J45" s="50">
        <f t="shared" si="17"/>
        <v>0</v>
      </c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2"/>
      <c r="W45" s="52"/>
      <c r="X45" s="52"/>
      <c r="Y45" s="52"/>
      <c r="Z45" s="52"/>
      <c r="AA45" s="52"/>
      <c r="AB45" s="52">
        <v>1</v>
      </c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4">
        <f t="shared" si="18"/>
        <v>1</v>
      </c>
      <c r="AQ45" s="55">
        <f t="shared" si="19"/>
        <v>-1</v>
      </c>
      <c r="AR45" s="56">
        <f t="shared" si="20"/>
        <v>-1</v>
      </c>
      <c r="AS45" s="57">
        <f t="shared" si="21"/>
        <v>0</v>
      </c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9"/>
    </row>
    <row r="46" spans="1:56" x14ac:dyDescent="0.25">
      <c r="A46" s="72">
        <f>A45+1</f>
        <v>36</v>
      </c>
      <c r="B46" s="46"/>
      <c r="C46" s="86" t="s">
        <v>105</v>
      </c>
      <c r="D46" s="47" t="s">
        <v>99</v>
      </c>
      <c r="E46" s="114">
        <v>41288</v>
      </c>
      <c r="F46" s="48">
        <v>0</v>
      </c>
      <c r="G46" s="48"/>
      <c r="H46" s="48"/>
      <c r="I46" s="49">
        <v>0</v>
      </c>
      <c r="J46" s="50">
        <f t="shared" si="17"/>
        <v>0</v>
      </c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4">
        <f t="shared" si="18"/>
        <v>0</v>
      </c>
      <c r="AQ46" s="55">
        <f t="shared" si="19"/>
        <v>0</v>
      </c>
      <c r="AR46" s="56">
        <f t="shared" si="20"/>
        <v>0</v>
      </c>
      <c r="AS46" s="57">
        <f t="shared" si="21"/>
        <v>0</v>
      </c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9"/>
    </row>
    <row r="47" spans="1:56" ht="19.5" customHeight="1" x14ac:dyDescent="0.25">
      <c r="A47" s="36">
        <v>7</v>
      </c>
      <c r="B47" s="37"/>
      <c r="C47" s="38" t="s">
        <v>106</v>
      </c>
      <c r="D47" s="37"/>
      <c r="E47" s="115"/>
      <c r="F47" s="38"/>
      <c r="G47" s="38"/>
      <c r="H47" s="38"/>
      <c r="I47" s="38"/>
      <c r="J47" s="39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38"/>
      <c r="AQ47" s="38"/>
      <c r="AR47" s="41"/>
      <c r="AS47" s="42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43"/>
    </row>
    <row r="48" spans="1:56" x14ac:dyDescent="0.25">
      <c r="A48" s="45">
        <f>A46+1</f>
        <v>37</v>
      </c>
      <c r="B48" s="46" t="s">
        <v>107</v>
      </c>
      <c r="C48" s="64" t="s">
        <v>108</v>
      </c>
      <c r="D48" s="47" t="s">
        <v>64</v>
      </c>
      <c r="E48" s="114">
        <v>39022</v>
      </c>
      <c r="F48" s="48">
        <v>5</v>
      </c>
      <c r="G48" s="48"/>
      <c r="H48" s="48"/>
      <c r="I48" s="49">
        <f>1+1</f>
        <v>2</v>
      </c>
      <c r="J48" s="50">
        <f>F48+G48+H48+I48</f>
        <v>7</v>
      </c>
      <c r="K48" s="40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2"/>
      <c r="W48" s="52"/>
      <c r="X48" s="52"/>
      <c r="Y48" s="52"/>
      <c r="Z48" s="52">
        <v>1</v>
      </c>
      <c r="AA48" s="52"/>
      <c r="AB48" s="52"/>
      <c r="AC48" s="52">
        <v>0.5</v>
      </c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4">
        <f>SUM(K48:AO48)</f>
        <v>1.5</v>
      </c>
      <c r="AQ48" s="55">
        <f>J48-AP48</f>
        <v>5.5</v>
      </c>
      <c r="AR48" s="56">
        <f>IF(AQ48&lt;0,AQ48,0)</f>
        <v>0</v>
      </c>
      <c r="AS48" s="57">
        <f>AQ48-AR48</f>
        <v>5.5</v>
      </c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9"/>
    </row>
    <row r="49" spans="1:56" x14ac:dyDescent="0.25">
      <c r="A49" s="72">
        <f>A48+1</f>
        <v>38</v>
      </c>
      <c r="B49" s="46" t="s">
        <v>109</v>
      </c>
      <c r="C49" s="73" t="s">
        <v>110</v>
      </c>
      <c r="D49" s="47" t="s">
        <v>56</v>
      </c>
      <c r="E49" s="114">
        <v>39546</v>
      </c>
      <c r="F49" s="48">
        <v>5</v>
      </c>
      <c r="G49" s="48"/>
      <c r="H49" s="48"/>
      <c r="I49" s="49">
        <f>1+1</f>
        <v>2</v>
      </c>
      <c r="J49" s="50">
        <f>F49+G49+H49+I49</f>
        <v>7</v>
      </c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4">
        <f>SUM(K49:AO49)</f>
        <v>0</v>
      </c>
      <c r="AQ49" s="55">
        <f>J49-AP49</f>
        <v>7</v>
      </c>
      <c r="AR49" s="56">
        <f>IF(AQ49&lt;0,AQ49,0)</f>
        <v>0</v>
      </c>
      <c r="AS49" s="57">
        <f>AQ49-AR49</f>
        <v>7</v>
      </c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9"/>
    </row>
    <row r="50" spans="1:56" x14ac:dyDescent="0.25">
      <c r="A50" s="72">
        <f>A49+1</f>
        <v>39</v>
      </c>
      <c r="B50" s="46" t="s">
        <v>111</v>
      </c>
      <c r="C50" s="64" t="s">
        <v>112</v>
      </c>
      <c r="D50" s="47" t="s">
        <v>56</v>
      </c>
      <c r="E50" s="114">
        <v>39581</v>
      </c>
      <c r="F50" s="48">
        <v>5</v>
      </c>
      <c r="G50" s="48"/>
      <c r="H50" s="48"/>
      <c r="I50" s="49">
        <f>1+1</f>
        <v>2</v>
      </c>
      <c r="J50" s="50">
        <f>F50+G50+H50+I50</f>
        <v>7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4">
        <f>SUM(K50:AO50)</f>
        <v>0</v>
      </c>
      <c r="AQ50" s="55">
        <f>J50-AP50</f>
        <v>7</v>
      </c>
      <c r="AR50" s="56">
        <f>IF(AQ50&lt;0,AQ50,0)</f>
        <v>0</v>
      </c>
      <c r="AS50" s="57">
        <f>AQ50-AR50</f>
        <v>7</v>
      </c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9"/>
    </row>
    <row r="51" spans="1:56" ht="20.25" customHeight="1" x14ac:dyDescent="0.25">
      <c r="A51" s="36">
        <v>8</v>
      </c>
      <c r="B51" s="37"/>
      <c r="C51" s="38" t="s">
        <v>113</v>
      </c>
      <c r="D51" s="37"/>
      <c r="E51" s="115"/>
      <c r="F51" s="38"/>
      <c r="G51" s="38"/>
      <c r="H51" s="38"/>
      <c r="I51" s="38"/>
      <c r="J51" s="39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38"/>
      <c r="AQ51" s="38"/>
      <c r="AR51" s="41"/>
      <c r="AS51" s="42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43"/>
    </row>
    <row r="52" spans="1:56" x14ac:dyDescent="0.25">
      <c r="A52" s="45">
        <f>A50+1</f>
        <v>40</v>
      </c>
      <c r="B52" s="89" t="s">
        <v>114</v>
      </c>
      <c r="C52" s="47" t="s">
        <v>115</v>
      </c>
      <c r="D52" s="47" t="s">
        <v>64</v>
      </c>
      <c r="E52" s="114">
        <v>39510</v>
      </c>
      <c r="F52" s="48">
        <v>7</v>
      </c>
      <c r="G52" s="48"/>
      <c r="H52" s="48"/>
      <c r="I52" s="49">
        <f>1+1</f>
        <v>2</v>
      </c>
      <c r="J52" s="50">
        <f t="shared" ref="J52:J59" si="22">F52+G52+H52+I52</f>
        <v>9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4">
        <f t="shared" ref="AP52:AP59" si="23">SUM(K52:AO52)</f>
        <v>0</v>
      </c>
      <c r="AQ52" s="55">
        <f t="shared" ref="AQ52:AQ59" si="24">J52-AP52</f>
        <v>9</v>
      </c>
      <c r="AR52" s="56">
        <f t="shared" ref="AR52:AR59" si="25">IF(AQ52&lt;0,AQ52,0)</f>
        <v>0</v>
      </c>
      <c r="AS52" s="57">
        <f t="shared" ref="AS52:AS59" si="26">AQ52-AR52</f>
        <v>9</v>
      </c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9"/>
    </row>
    <row r="53" spans="1:56" x14ac:dyDescent="0.25">
      <c r="A53" s="72">
        <f t="shared" ref="A53:A59" si="27">A52+1</f>
        <v>41</v>
      </c>
      <c r="B53" s="46" t="s">
        <v>116</v>
      </c>
      <c r="C53" s="73" t="s">
        <v>117</v>
      </c>
      <c r="D53" s="47" t="s">
        <v>56</v>
      </c>
      <c r="E53" s="114">
        <v>40513</v>
      </c>
      <c r="F53" s="48">
        <v>0</v>
      </c>
      <c r="G53" s="48"/>
      <c r="H53" s="48"/>
      <c r="I53" s="49">
        <f>1+0.5</f>
        <v>1.5</v>
      </c>
      <c r="J53" s="50">
        <f t="shared" si="22"/>
        <v>1.5</v>
      </c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2"/>
      <c r="W53" s="52"/>
      <c r="X53" s="51"/>
      <c r="Y53" s="51"/>
      <c r="Z53" s="51"/>
      <c r="AA53" s="51"/>
      <c r="AB53" s="51"/>
      <c r="AC53" s="52"/>
      <c r="AD53" s="52"/>
      <c r="AE53" s="51"/>
      <c r="AF53" s="51"/>
      <c r="AG53" s="51"/>
      <c r="AH53" s="51"/>
      <c r="AI53" s="51"/>
      <c r="AJ53" s="52"/>
      <c r="AK53" s="52"/>
      <c r="AL53" s="52">
        <v>1</v>
      </c>
      <c r="AM53" s="52"/>
      <c r="AN53" s="52"/>
      <c r="AO53" s="52"/>
      <c r="AP53" s="54">
        <f t="shared" si="23"/>
        <v>1</v>
      </c>
      <c r="AQ53" s="55">
        <f t="shared" si="24"/>
        <v>0.5</v>
      </c>
      <c r="AR53" s="56">
        <f t="shared" si="25"/>
        <v>0</v>
      </c>
      <c r="AS53" s="57">
        <f t="shared" si="26"/>
        <v>0.5</v>
      </c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9"/>
    </row>
    <row r="54" spans="1:56" x14ac:dyDescent="0.25">
      <c r="A54" s="72">
        <f t="shared" si="27"/>
        <v>42</v>
      </c>
      <c r="B54" s="46" t="s">
        <v>118</v>
      </c>
      <c r="C54" s="62" t="s">
        <v>119</v>
      </c>
      <c r="D54" s="47" t="s">
        <v>99</v>
      </c>
      <c r="E54" s="114">
        <v>40393</v>
      </c>
      <c r="F54" s="48">
        <v>3.5</v>
      </c>
      <c r="G54" s="48"/>
      <c r="H54" s="48"/>
      <c r="I54" s="49">
        <f>1+0.5</f>
        <v>1.5</v>
      </c>
      <c r="J54" s="50">
        <f t="shared" si="22"/>
        <v>5</v>
      </c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2"/>
      <c r="W54" s="52"/>
      <c r="X54" s="51"/>
      <c r="Y54" s="51"/>
      <c r="Z54" s="51"/>
      <c r="AA54" s="51"/>
      <c r="AB54" s="51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4">
        <f t="shared" si="23"/>
        <v>0</v>
      </c>
      <c r="AQ54" s="55">
        <f t="shared" si="24"/>
        <v>5</v>
      </c>
      <c r="AR54" s="56">
        <f t="shared" si="25"/>
        <v>0</v>
      </c>
      <c r="AS54" s="57">
        <f t="shared" si="26"/>
        <v>5</v>
      </c>
      <c r="AT54" s="58"/>
      <c r="AU54" s="58"/>
      <c r="AV54" s="58"/>
      <c r="AW54" s="58"/>
      <c r="AX54" s="58"/>
      <c r="AY54" s="51"/>
      <c r="AZ54" s="58"/>
      <c r="BA54" s="58"/>
      <c r="BB54" s="58"/>
      <c r="BC54" s="58"/>
      <c r="BD54" s="59"/>
    </row>
    <row r="55" spans="1:56" x14ac:dyDescent="0.25">
      <c r="A55" s="72">
        <f t="shared" si="27"/>
        <v>43</v>
      </c>
      <c r="B55" s="46" t="s">
        <v>120</v>
      </c>
      <c r="C55" s="65" t="s">
        <v>121</v>
      </c>
      <c r="D55" s="47" t="s">
        <v>56</v>
      </c>
      <c r="E55" s="118">
        <v>41031</v>
      </c>
      <c r="F55" s="48">
        <v>3.5</v>
      </c>
      <c r="G55" s="48"/>
      <c r="H55" s="48"/>
      <c r="I55" s="49">
        <v>1</v>
      </c>
      <c r="J55" s="50">
        <f t="shared" si="22"/>
        <v>4.5</v>
      </c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4">
        <f t="shared" si="23"/>
        <v>0</v>
      </c>
      <c r="AQ55" s="55">
        <f t="shared" si="24"/>
        <v>4.5</v>
      </c>
      <c r="AR55" s="56">
        <f t="shared" si="25"/>
        <v>0</v>
      </c>
      <c r="AS55" s="57">
        <f t="shared" si="26"/>
        <v>4.5</v>
      </c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9"/>
    </row>
    <row r="56" spans="1:56" x14ac:dyDescent="0.25">
      <c r="A56" s="72">
        <f t="shared" si="27"/>
        <v>44</v>
      </c>
      <c r="B56" s="46" t="s">
        <v>122</v>
      </c>
      <c r="C56" s="65" t="s">
        <v>123</v>
      </c>
      <c r="D56" s="47" t="s">
        <v>56</v>
      </c>
      <c r="E56" s="118">
        <v>41031</v>
      </c>
      <c r="F56" s="48">
        <v>5</v>
      </c>
      <c r="G56" s="48"/>
      <c r="H56" s="48"/>
      <c r="I56" s="49">
        <v>1</v>
      </c>
      <c r="J56" s="50">
        <f t="shared" si="22"/>
        <v>6</v>
      </c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4">
        <f t="shared" si="23"/>
        <v>0</v>
      </c>
      <c r="AQ56" s="55">
        <f t="shared" si="24"/>
        <v>6</v>
      </c>
      <c r="AR56" s="56">
        <f t="shared" si="25"/>
        <v>0</v>
      </c>
      <c r="AS56" s="57">
        <f t="shared" si="26"/>
        <v>6</v>
      </c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9"/>
    </row>
    <row r="57" spans="1:56" x14ac:dyDescent="0.25">
      <c r="A57" s="72">
        <f t="shared" si="27"/>
        <v>45</v>
      </c>
      <c r="B57" s="46" t="s">
        <v>124</v>
      </c>
      <c r="C57" s="65" t="s">
        <v>125</v>
      </c>
      <c r="D57" s="47" t="s">
        <v>56</v>
      </c>
      <c r="E57" s="118">
        <v>41005</v>
      </c>
      <c r="F57" s="48">
        <v>5</v>
      </c>
      <c r="G57" s="48"/>
      <c r="H57" s="48"/>
      <c r="I57" s="49">
        <v>1</v>
      </c>
      <c r="J57" s="50">
        <f t="shared" si="22"/>
        <v>6</v>
      </c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4">
        <f t="shared" si="23"/>
        <v>0</v>
      </c>
      <c r="AQ57" s="55">
        <f t="shared" si="24"/>
        <v>6</v>
      </c>
      <c r="AR57" s="56">
        <f t="shared" si="25"/>
        <v>0</v>
      </c>
      <c r="AS57" s="57">
        <f t="shared" si="26"/>
        <v>6</v>
      </c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9"/>
    </row>
    <row r="58" spans="1:56" x14ac:dyDescent="0.25">
      <c r="A58" s="72">
        <f t="shared" si="27"/>
        <v>46</v>
      </c>
      <c r="B58" s="67" t="s">
        <v>126</v>
      </c>
      <c r="C58" s="65" t="s">
        <v>127</v>
      </c>
      <c r="D58" s="47" t="s">
        <v>56</v>
      </c>
      <c r="E58" s="114">
        <v>41078</v>
      </c>
      <c r="F58" s="48">
        <v>3</v>
      </c>
      <c r="G58" s="48"/>
      <c r="H58" s="48"/>
      <c r="I58" s="49">
        <v>1</v>
      </c>
      <c r="J58" s="50">
        <f t="shared" si="22"/>
        <v>4</v>
      </c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4">
        <f t="shared" si="23"/>
        <v>0</v>
      </c>
      <c r="AQ58" s="55">
        <f t="shared" si="24"/>
        <v>4</v>
      </c>
      <c r="AR58" s="56">
        <f t="shared" si="25"/>
        <v>0</v>
      </c>
      <c r="AS58" s="57">
        <f t="shared" si="26"/>
        <v>4</v>
      </c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9"/>
    </row>
    <row r="59" spans="1:56" x14ac:dyDescent="0.25">
      <c r="A59" s="72">
        <f t="shared" si="27"/>
        <v>47</v>
      </c>
      <c r="B59" s="46" t="s">
        <v>128</v>
      </c>
      <c r="C59" s="65" t="s">
        <v>129</v>
      </c>
      <c r="D59" s="47" t="s">
        <v>99</v>
      </c>
      <c r="E59" s="114">
        <v>41126</v>
      </c>
      <c r="F59" s="48">
        <v>3.5</v>
      </c>
      <c r="G59" s="48"/>
      <c r="H59" s="48"/>
      <c r="I59" s="49">
        <v>1</v>
      </c>
      <c r="J59" s="50">
        <f t="shared" si="22"/>
        <v>4.5</v>
      </c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>
        <v>1</v>
      </c>
      <c r="AG59" s="52"/>
      <c r="AH59" s="52"/>
      <c r="AI59" s="52"/>
      <c r="AJ59" s="52"/>
      <c r="AK59" s="52"/>
      <c r="AL59" s="52"/>
      <c r="AM59" s="52"/>
      <c r="AN59" s="52"/>
      <c r="AO59" s="52"/>
      <c r="AP59" s="54">
        <f t="shared" si="23"/>
        <v>1</v>
      </c>
      <c r="AQ59" s="55">
        <f t="shared" si="24"/>
        <v>3.5</v>
      </c>
      <c r="AR59" s="56">
        <f t="shared" si="25"/>
        <v>0</v>
      </c>
      <c r="AS59" s="57">
        <f t="shared" si="26"/>
        <v>3.5</v>
      </c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9"/>
    </row>
    <row r="60" spans="1:56" ht="19.5" customHeight="1" x14ac:dyDescent="0.25">
      <c r="A60" s="36">
        <v>9</v>
      </c>
      <c r="B60" s="37"/>
      <c r="C60" s="38" t="s">
        <v>130</v>
      </c>
      <c r="D60" s="37"/>
      <c r="E60" s="115"/>
      <c r="F60" s="38"/>
      <c r="G60" s="38"/>
      <c r="H60" s="38"/>
      <c r="I60" s="38"/>
      <c r="J60" s="39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38"/>
      <c r="AQ60" s="38"/>
      <c r="AR60" s="41"/>
      <c r="AS60" s="42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43"/>
    </row>
    <row r="61" spans="1:56" x14ac:dyDescent="0.25">
      <c r="A61" s="45">
        <f>A59+1</f>
        <v>48</v>
      </c>
      <c r="B61" s="46" t="s">
        <v>131</v>
      </c>
      <c r="C61" s="73" t="s">
        <v>132</v>
      </c>
      <c r="D61" s="47" t="s">
        <v>56</v>
      </c>
      <c r="E61" s="114">
        <v>40098</v>
      </c>
      <c r="F61" s="48">
        <v>5</v>
      </c>
      <c r="G61" s="48"/>
      <c r="H61" s="48"/>
      <c r="I61" s="49">
        <f>1+1</f>
        <v>2</v>
      </c>
      <c r="J61" s="50">
        <f>F61+G61+H61+I61</f>
        <v>7</v>
      </c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2"/>
      <c r="W61" s="52"/>
      <c r="X61" s="52"/>
      <c r="Y61" s="52"/>
      <c r="Z61" s="52">
        <v>1</v>
      </c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4">
        <f>SUM(K61:AO61)</f>
        <v>1</v>
      </c>
      <c r="AQ61" s="55">
        <f>J61-AP61</f>
        <v>6</v>
      </c>
      <c r="AR61" s="56">
        <f>IF(AQ61&lt;0,AQ61,0)</f>
        <v>0</v>
      </c>
      <c r="AS61" s="57">
        <f>AQ61-AR61</f>
        <v>6</v>
      </c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9"/>
    </row>
    <row r="62" spans="1:56" ht="19.5" customHeight="1" x14ac:dyDescent="0.25">
      <c r="A62" s="36">
        <v>10</v>
      </c>
      <c r="B62" s="37"/>
      <c r="C62" s="38" t="s">
        <v>133</v>
      </c>
      <c r="D62" s="37"/>
      <c r="E62" s="115"/>
      <c r="F62" s="38"/>
      <c r="G62" s="38"/>
      <c r="H62" s="38"/>
      <c r="I62" s="38"/>
      <c r="J62" s="39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38"/>
      <c r="AQ62" s="38"/>
      <c r="AR62" s="41"/>
      <c r="AS62" s="42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43"/>
    </row>
    <row r="63" spans="1:56" x14ac:dyDescent="0.25">
      <c r="A63" s="45">
        <f>A61+1</f>
        <v>49</v>
      </c>
      <c r="B63" s="46" t="s">
        <v>134</v>
      </c>
      <c r="C63" s="85" t="s">
        <v>135</v>
      </c>
      <c r="D63" s="47" t="s">
        <v>64</v>
      </c>
      <c r="E63" s="114">
        <v>40476</v>
      </c>
      <c r="F63" s="48">
        <v>5</v>
      </c>
      <c r="G63" s="48"/>
      <c r="H63" s="48"/>
      <c r="I63" s="49">
        <f>1+0.5</f>
        <v>1.5</v>
      </c>
      <c r="J63" s="50">
        <f t="shared" ref="J63:J72" si="28">F63+G63+H63+I63</f>
        <v>6.5</v>
      </c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4">
        <f t="shared" ref="AP63:AP72" si="29">SUM(K63:AO63)</f>
        <v>0</v>
      </c>
      <c r="AQ63" s="55">
        <f t="shared" ref="AQ63:AQ72" si="30">J63-AP63</f>
        <v>6.5</v>
      </c>
      <c r="AR63" s="56">
        <f t="shared" ref="AR63:AR75" si="31">IF(AQ63&lt;0,AQ63,0)</f>
        <v>0</v>
      </c>
      <c r="AS63" s="57">
        <f t="shared" ref="AS63:AS72" si="32">AQ63-AR63</f>
        <v>6.5</v>
      </c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9"/>
    </row>
    <row r="64" spans="1:56" s="95" customFormat="1" x14ac:dyDescent="0.25">
      <c r="A64" s="72">
        <f t="shared" ref="A64:A75" si="33">A63+1</f>
        <v>50</v>
      </c>
      <c r="B64" s="67" t="s">
        <v>136</v>
      </c>
      <c r="C64" s="65" t="s">
        <v>137</v>
      </c>
      <c r="D64" s="65" t="s">
        <v>56</v>
      </c>
      <c r="E64" s="119">
        <v>41032</v>
      </c>
      <c r="F64" s="48">
        <v>5</v>
      </c>
      <c r="G64" s="66"/>
      <c r="H64" s="66"/>
      <c r="I64" s="91">
        <v>1</v>
      </c>
      <c r="J64" s="92">
        <f t="shared" si="28"/>
        <v>6</v>
      </c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4">
        <f t="shared" si="29"/>
        <v>0</v>
      </c>
      <c r="AQ64" s="93">
        <f t="shared" si="30"/>
        <v>6</v>
      </c>
      <c r="AR64" s="56">
        <f t="shared" si="31"/>
        <v>0</v>
      </c>
      <c r="AS64" s="94">
        <f t="shared" si="32"/>
        <v>6</v>
      </c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3"/>
    </row>
    <row r="65" spans="1:255" s="95" customFormat="1" x14ac:dyDescent="0.25">
      <c r="A65" s="72">
        <f t="shared" si="33"/>
        <v>51</v>
      </c>
      <c r="B65" s="67" t="s">
        <v>138</v>
      </c>
      <c r="C65" s="65" t="s">
        <v>139</v>
      </c>
      <c r="D65" s="65" t="s">
        <v>56</v>
      </c>
      <c r="E65" s="119">
        <v>41032</v>
      </c>
      <c r="F65" s="48">
        <v>-0.5</v>
      </c>
      <c r="G65" s="66"/>
      <c r="H65" s="66"/>
      <c r="I65" s="91">
        <v>1</v>
      </c>
      <c r="J65" s="92">
        <f t="shared" si="28"/>
        <v>0.5</v>
      </c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2"/>
      <c r="W65" s="52">
        <v>0.5</v>
      </c>
      <c r="X65" s="52"/>
      <c r="Y65" s="52"/>
      <c r="Z65" s="52">
        <v>1</v>
      </c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4">
        <f t="shared" si="29"/>
        <v>1.5</v>
      </c>
      <c r="AQ65" s="93">
        <f t="shared" si="30"/>
        <v>-1</v>
      </c>
      <c r="AR65" s="56">
        <f t="shared" si="31"/>
        <v>-1</v>
      </c>
      <c r="AS65" s="94">
        <f t="shared" si="32"/>
        <v>0</v>
      </c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3"/>
    </row>
    <row r="66" spans="1:255" x14ac:dyDescent="0.25">
      <c r="A66" s="72">
        <f t="shared" si="33"/>
        <v>52</v>
      </c>
      <c r="B66" s="46" t="s">
        <v>140</v>
      </c>
      <c r="C66" s="64" t="s">
        <v>141</v>
      </c>
      <c r="D66" s="47" t="s">
        <v>56</v>
      </c>
      <c r="E66" s="114">
        <v>40742</v>
      </c>
      <c r="F66" s="48">
        <v>5</v>
      </c>
      <c r="G66" s="48"/>
      <c r="H66" s="48"/>
      <c r="I66" s="49">
        <v>1</v>
      </c>
      <c r="J66" s="50">
        <f t="shared" si="28"/>
        <v>6</v>
      </c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4">
        <f t="shared" si="29"/>
        <v>0</v>
      </c>
      <c r="AQ66" s="55">
        <f t="shared" si="30"/>
        <v>6</v>
      </c>
      <c r="AR66" s="56">
        <f t="shared" si="31"/>
        <v>0</v>
      </c>
      <c r="AS66" s="57">
        <f t="shared" si="32"/>
        <v>6</v>
      </c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9"/>
    </row>
    <row r="67" spans="1:255" s="95" customFormat="1" x14ac:dyDescent="0.25">
      <c r="A67" s="72">
        <f t="shared" si="33"/>
        <v>53</v>
      </c>
      <c r="B67" s="67" t="s">
        <v>142</v>
      </c>
      <c r="C67" s="65" t="s">
        <v>143</v>
      </c>
      <c r="D67" s="65" t="s">
        <v>56</v>
      </c>
      <c r="E67" s="119">
        <v>41246</v>
      </c>
      <c r="F67" s="48">
        <v>4</v>
      </c>
      <c r="G67" s="66"/>
      <c r="H67" s="66"/>
      <c r="I67" s="91">
        <v>1</v>
      </c>
      <c r="J67" s="92">
        <f t="shared" si="28"/>
        <v>5</v>
      </c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4">
        <f t="shared" si="29"/>
        <v>0</v>
      </c>
      <c r="AQ67" s="93">
        <f t="shared" si="30"/>
        <v>5</v>
      </c>
      <c r="AR67" s="56">
        <f t="shared" si="31"/>
        <v>0</v>
      </c>
      <c r="AS67" s="94">
        <f t="shared" si="32"/>
        <v>5</v>
      </c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3"/>
    </row>
    <row r="68" spans="1:255" x14ac:dyDescent="0.25">
      <c r="A68" s="72">
        <f t="shared" si="33"/>
        <v>54</v>
      </c>
      <c r="B68" s="89" t="s">
        <v>59</v>
      </c>
      <c r="C68" s="85" t="s">
        <v>144</v>
      </c>
      <c r="D68" s="47" t="s">
        <v>56</v>
      </c>
      <c r="E68" s="114">
        <v>41232</v>
      </c>
      <c r="F68" s="48">
        <v>0</v>
      </c>
      <c r="G68" s="48"/>
      <c r="H68" s="48"/>
      <c r="I68" s="49">
        <v>0.5</v>
      </c>
      <c r="J68" s="50">
        <f t="shared" si="28"/>
        <v>0.5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4">
        <f t="shared" si="29"/>
        <v>0</v>
      </c>
      <c r="AQ68" s="55">
        <f t="shared" si="30"/>
        <v>0.5</v>
      </c>
      <c r="AR68" s="56">
        <f t="shared" si="31"/>
        <v>0</v>
      </c>
      <c r="AS68" s="57">
        <f t="shared" si="32"/>
        <v>0.5</v>
      </c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9"/>
    </row>
    <row r="69" spans="1:255" x14ac:dyDescent="0.25">
      <c r="A69" s="72">
        <f t="shared" si="33"/>
        <v>55</v>
      </c>
      <c r="B69" s="96"/>
      <c r="C69" s="97" t="s">
        <v>145</v>
      </c>
      <c r="D69" s="47" t="s">
        <v>56</v>
      </c>
      <c r="E69" s="116">
        <v>40980</v>
      </c>
      <c r="F69" s="48">
        <v>0</v>
      </c>
      <c r="G69" s="70"/>
      <c r="H69" s="70"/>
      <c r="I69" s="49">
        <v>0</v>
      </c>
      <c r="J69" s="50">
        <f t="shared" si="28"/>
        <v>0</v>
      </c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54">
        <f t="shared" si="29"/>
        <v>0</v>
      </c>
      <c r="AQ69" s="55">
        <f t="shared" si="30"/>
        <v>0</v>
      </c>
      <c r="AR69" s="56">
        <f t="shared" si="31"/>
        <v>0</v>
      </c>
      <c r="AS69" s="57">
        <f t="shared" si="32"/>
        <v>0</v>
      </c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1"/>
    </row>
    <row r="70" spans="1:255" x14ac:dyDescent="0.25">
      <c r="A70" s="72">
        <f t="shared" si="33"/>
        <v>56</v>
      </c>
      <c r="B70" s="96"/>
      <c r="C70" s="97" t="s">
        <v>146</v>
      </c>
      <c r="D70" s="47" t="s">
        <v>56</v>
      </c>
      <c r="E70" s="116">
        <v>40980</v>
      </c>
      <c r="F70" s="48">
        <v>0</v>
      </c>
      <c r="G70" s="70"/>
      <c r="H70" s="70"/>
      <c r="I70" s="49">
        <v>0</v>
      </c>
      <c r="J70" s="50">
        <f t="shared" si="28"/>
        <v>0</v>
      </c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54">
        <f t="shared" si="29"/>
        <v>0</v>
      </c>
      <c r="AQ70" s="55">
        <f t="shared" si="30"/>
        <v>0</v>
      </c>
      <c r="AR70" s="56">
        <f t="shared" si="31"/>
        <v>0</v>
      </c>
      <c r="AS70" s="57">
        <f t="shared" si="32"/>
        <v>0</v>
      </c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1"/>
    </row>
    <row r="71" spans="1:255" x14ac:dyDescent="0.25">
      <c r="A71" s="72">
        <f t="shared" si="33"/>
        <v>57</v>
      </c>
      <c r="B71" s="96"/>
      <c r="C71" s="97" t="s">
        <v>147</v>
      </c>
      <c r="D71" s="47" t="s">
        <v>56</v>
      </c>
      <c r="E71" s="116">
        <v>41255</v>
      </c>
      <c r="F71" s="48">
        <v>0</v>
      </c>
      <c r="G71" s="70"/>
      <c r="H71" s="70"/>
      <c r="I71" s="49">
        <v>0</v>
      </c>
      <c r="J71" s="50">
        <f t="shared" si="28"/>
        <v>0</v>
      </c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9"/>
      <c r="W71" s="99"/>
      <c r="X71" s="99"/>
      <c r="Y71" s="99"/>
      <c r="Z71" s="99">
        <v>1</v>
      </c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54">
        <f t="shared" si="29"/>
        <v>1</v>
      </c>
      <c r="AQ71" s="55">
        <f t="shared" si="30"/>
        <v>-1</v>
      </c>
      <c r="AR71" s="56">
        <f t="shared" si="31"/>
        <v>-1</v>
      </c>
      <c r="AS71" s="57">
        <f t="shared" si="32"/>
        <v>0</v>
      </c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1"/>
    </row>
    <row r="72" spans="1:255" x14ac:dyDescent="0.25">
      <c r="A72" s="72">
        <f t="shared" si="33"/>
        <v>58</v>
      </c>
      <c r="B72" s="96"/>
      <c r="C72" s="97" t="s">
        <v>148</v>
      </c>
      <c r="D72" s="47" t="s">
        <v>56</v>
      </c>
      <c r="E72" s="116">
        <v>41260</v>
      </c>
      <c r="F72" s="48">
        <v>0</v>
      </c>
      <c r="G72" s="70"/>
      <c r="H72" s="70"/>
      <c r="I72" s="49">
        <v>0</v>
      </c>
      <c r="J72" s="50">
        <f t="shared" si="28"/>
        <v>0</v>
      </c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54">
        <f t="shared" si="29"/>
        <v>0</v>
      </c>
      <c r="AQ72" s="55">
        <f t="shared" si="30"/>
        <v>0</v>
      </c>
      <c r="AR72" s="56">
        <f t="shared" si="31"/>
        <v>0</v>
      </c>
      <c r="AS72" s="57">
        <f t="shared" si="32"/>
        <v>0</v>
      </c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1"/>
    </row>
    <row r="73" spans="1:255" x14ac:dyDescent="0.25">
      <c r="A73" s="72">
        <f t="shared" si="33"/>
        <v>59</v>
      </c>
      <c r="B73" s="46" t="s">
        <v>149</v>
      </c>
      <c r="C73" s="47" t="s">
        <v>150</v>
      </c>
      <c r="D73" s="47" t="s">
        <v>56</v>
      </c>
      <c r="E73" s="114">
        <v>39631</v>
      </c>
      <c r="F73" s="48">
        <v>2.5</v>
      </c>
      <c r="G73" s="48"/>
      <c r="H73" s="48"/>
      <c r="I73" s="49">
        <v>0</v>
      </c>
      <c r="J73" s="50">
        <f>F73+G73+H73+I73</f>
        <v>2.5</v>
      </c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4">
        <f>SUM(K73:AO73)</f>
        <v>0</v>
      </c>
      <c r="AQ73" s="55">
        <f>J73-AP73</f>
        <v>2.5</v>
      </c>
      <c r="AR73" s="56">
        <f t="shared" si="31"/>
        <v>0</v>
      </c>
      <c r="AS73" s="57">
        <f>AQ73-AR73</f>
        <v>2.5</v>
      </c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9"/>
    </row>
    <row r="74" spans="1:255" x14ac:dyDescent="0.25">
      <c r="A74" s="72">
        <f t="shared" si="33"/>
        <v>60</v>
      </c>
      <c r="B74" s="46" t="s">
        <v>151</v>
      </c>
      <c r="C74" s="64" t="s">
        <v>152</v>
      </c>
      <c r="D74" s="47" t="s">
        <v>56</v>
      </c>
      <c r="E74" s="114">
        <v>40310</v>
      </c>
      <c r="F74" s="48">
        <v>0</v>
      </c>
      <c r="G74" s="48"/>
      <c r="H74" s="48"/>
      <c r="I74" s="49">
        <f>1+1</f>
        <v>2</v>
      </c>
      <c r="J74" s="50">
        <f>F74+G74+H74+I74</f>
        <v>2</v>
      </c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2"/>
      <c r="W74" s="52">
        <v>0.5</v>
      </c>
      <c r="X74" s="52"/>
      <c r="Y74" s="52"/>
      <c r="Z74" s="52"/>
      <c r="AA74" s="52"/>
      <c r="AB74" s="52">
        <v>0.5</v>
      </c>
      <c r="AC74" s="52"/>
      <c r="AD74" s="52"/>
      <c r="AE74" s="52"/>
      <c r="AF74" s="52"/>
      <c r="AG74" s="52"/>
      <c r="AH74" s="52"/>
      <c r="AI74" s="52"/>
      <c r="AJ74" s="52"/>
      <c r="AK74" s="52">
        <v>0.5</v>
      </c>
      <c r="AL74" s="52"/>
      <c r="AM74" s="52"/>
      <c r="AN74" s="52"/>
      <c r="AO74" s="52"/>
      <c r="AP74" s="54">
        <f>SUM(K74:AO74)</f>
        <v>1.5</v>
      </c>
      <c r="AQ74" s="55">
        <f>J74-AP74</f>
        <v>0.5</v>
      </c>
      <c r="AR74" s="56">
        <f t="shared" si="31"/>
        <v>0</v>
      </c>
      <c r="AS74" s="57">
        <f>AQ74-AR74</f>
        <v>0.5</v>
      </c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9"/>
    </row>
    <row r="75" spans="1:255" x14ac:dyDescent="0.25">
      <c r="A75" s="72">
        <f t="shared" si="33"/>
        <v>61</v>
      </c>
      <c r="B75" s="96"/>
      <c r="C75" s="102" t="s">
        <v>153</v>
      </c>
      <c r="D75" s="47" t="s">
        <v>56</v>
      </c>
      <c r="E75" s="116">
        <v>41306</v>
      </c>
      <c r="F75" s="48">
        <v>0</v>
      </c>
      <c r="G75" s="70"/>
      <c r="H75" s="70"/>
      <c r="I75" s="49">
        <v>0</v>
      </c>
      <c r="J75" s="50">
        <f>F75+G75+H75+I75</f>
        <v>0</v>
      </c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54">
        <f>SUM(K75:AO75)</f>
        <v>0</v>
      </c>
      <c r="AQ75" s="55">
        <f>J75-AP75</f>
        <v>0</v>
      </c>
      <c r="AR75" s="56">
        <f t="shared" si="31"/>
        <v>0</v>
      </c>
      <c r="AS75" s="57">
        <f>AQ75-AR75</f>
        <v>0</v>
      </c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1"/>
    </row>
    <row r="76" spans="1:255" ht="20.25" customHeight="1" x14ac:dyDescent="0.25">
      <c r="A76" s="103">
        <v>11</v>
      </c>
      <c r="B76" s="104"/>
      <c r="C76" s="105" t="s">
        <v>154</v>
      </c>
      <c r="D76" s="37"/>
      <c r="E76" s="115"/>
      <c r="F76" s="38"/>
      <c r="G76" s="38"/>
      <c r="H76" s="38"/>
      <c r="I76" s="38"/>
      <c r="J76" s="39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8"/>
      <c r="AQ76" s="38"/>
      <c r="AR76" s="41"/>
      <c r="AS76" s="42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43"/>
      <c r="BE76" s="36"/>
      <c r="BF76" s="37"/>
      <c r="BG76" s="38"/>
      <c r="BH76" s="37"/>
      <c r="BI76" s="37"/>
      <c r="BJ76" s="38"/>
      <c r="BK76" s="38"/>
      <c r="BL76" s="38"/>
      <c r="BM76" s="38"/>
      <c r="BN76" s="39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41"/>
      <c r="CW76" s="42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43"/>
      <c r="DJ76" s="36"/>
      <c r="DK76" s="37"/>
      <c r="DL76" s="38"/>
      <c r="DM76" s="37"/>
      <c r="DN76" s="37"/>
      <c r="DO76" s="38"/>
      <c r="DP76" s="38"/>
      <c r="DQ76" s="38"/>
      <c r="DR76" s="38"/>
      <c r="DS76" s="39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41"/>
      <c r="FB76" s="42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43"/>
      <c r="FO76" s="36"/>
      <c r="FP76" s="37"/>
      <c r="FQ76" s="38"/>
      <c r="FR76" s="37"/>
      <c r="FS76" s="37"/>
      <c r="FT76" s="38"/>
      <c r="FU76" s="38"/>
      <c r="FV76" s="38"/>
      <c r="FW76" s="38"/>
      <c r="FX76" s="39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41"/>
      <c r="HG76" s="42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43"/>
      <c r="HT76" s="36"/>
      <c r="HU76" s="37"/>
      <c r="HV76" s="38"/>
      <c r="HW76" s="37"/>
      <c r="HX76" s="37"/>
      <c r="HY76" s="38"/>
      <c r="HZ76" s="38"/>
      <c r="IA76" s="38"/>
      <c r="IB76" s="38"/>
      <c r="IC76" s="39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</row>
    <row r="77" spans="1:255" x14ac:dyDescent="0.25">
      <c r="A77" s="45">
        <f>A75+1</f>
        <v>62</v>
      </c>
      <c r="B77" s="89" t="s">
        <v>155</v>
      </c>
      <c r="C77" s="85" t="s">
        <v>156</v>
      </c>
      <c r="D77" s="47" t="s">
        <v>56</v>
      </c>
      <c r="E77" s="114">
        <v>40287</v>
      </c>
      <c r="F77" s="48">
        <v>0</v>
      </c>
      <c r="G77" s="48"/>
      <c r="H77" s="48"/>
      <c r="I77" s="49">
        <f>1+1</f>
        <v>2</v>
      </c>
      <c r="J77" s="50">
        <f>F77+G77+H77+I77</f>
        <v>2</v>
      </c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4">
        <f>SUM(K77:AO77)</f>
        <v>0</v>
      </c>
      <c r="AQ77" s="55">
        <f>J77-AP77</f>
        <v>2</v>
      </c>
      <c r="AR77" s="56">
        <v>0</v>
      </c>
      <c r="AS77" s="57">
        <f>AQ77-AR77</f>
        <v>2</v>
      </c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90"/>
    </row>
    <row r="78" spans="1:255" x14ac:dyDescent="0.25">
      <c r="A78" s="72">
        <f>A77+1</f>
        <v>63</v>
      </c>
      <c r="B78" s="106"/>
      <c r="C78" s="107" t="s">
        <v>157</v>
      </c>
      <c r="D78" s="108" t="s">
        <v>56</v>
      </c>
      <c r="E78" s="114">
        <v>40980</v>
      </c>
      <c r="F78" s="48">
        <v>0</v>
      </c>
      <c r="G78" s="48"/>
      <c r="H78" s="48"/>
      <c r="I78" s="49">
        <v>0</v>
      </c>
      <c r="J78" s="50">
        <f>F78+G78+H78+I78</f>
        <v>0</v>
      </c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54">
        <f>SUM(K78:AO78)</f>
        <v>0</v>
      </c>
      <c r="AQ78" s="55">
        <f>J78-AP78</f>
        <v>0</v>
      </c>
      <c r="AR78" s="56">
        <v>0</v>
      </c>
      <c r="AS78" s="57">
        <f>AQ78-AR78</f>
        <v>0</v>
      </c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10"/>
    </row>
    <row r="79" spans="1:255" x14ac:dyDescent="0.25">
      <c r="A79" s="72">
        <f>A78+1</f>
        <v>64</v>
      </c>
      <c r="B79" s="111"/>
      <c r="C79" s="112" t="s">
        <v>158</v>
      </c>
      <c r="D79" s="108" t="s">
        <v>56</v>
      </c>
      <c r="E79" s="116">
        <v>41295</v>
      </c>
      <c r="F79" s="48">
        <v>0</v>
      </c>
      <c r="G79" s="48"/>
      <c r="H79" s="48"/>
      <c r="I79" s="49">
        <v>0</v>
      </c>
      <c r="J79" s="50">
        <f>F79+G79+H79+I79</f>
        <v>0</v>
      </c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54">
        <f>SUM(K79:AO79)</f>
        <v>0</v>
      </c>
      <c r="AQ79" s="55">
        <f>J79-AP79</f>
        <v>0</v>
      </c>
      <c r="AR79" s="56">
        <v>0</v>
      </c>
      <c r="AS79" s="57">
        <f>AQ79-AR79</f>
        <v>0</v>
      </c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10"/>
    </row>
    <row r="80" spans="1:255" ht="20.25" customHeight="1" x14ac:dyDescent="0.25">
      <c r="A80" s="36">
        <v>12</v>
      </c>
      <c r="B80" s="37"/>
      <c r="C80" s="38" t="s">
        <v>159</v>
      </c>
      <c r="D80" s="37"/>
      <c r="E80" s="115"/>
      <c r="F80" s="38"/>
      <c r="G80" s="38"/>
      <c r="H80" s="38"/>
      <c r="I80" s="38"/>
      <c r="J80" s="39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38"/>
      <c r="AQ80" s="38"/>
      <c r="AR80" s="41"/>
      <c r="AS80" s="42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43"/>
    </row>
    <row r="81" spans="1:56" x14ac:dyDescent="0.25">
      <c r="A81" s="45">
        <f>A79+1</f>
        <v>65</v>
      </c>
      <c r="B81" s="46" t="s">
        <v>160</v>
      </c>
      <c r="C81" s="73" t="s">
        <v>161</v>
      </c>
      <c r="D81" s="47" t="s">
        <v>56</v>
      </c>
      <c r="E81" s="114">
        <v>39741</v>
      </c>
      <c r="F81" s="48">
        <v>0.5</v>
      </c>
      <c r="G81" s="48"/>
      <c r="H81" s="48"/>
      <c r="I81" s="49">
        <f>1+1</f>
        <v>2</v>
      </c>
      <c r="J81" s="50">
        <f>F81+G81+H81+I81</f>
        <v>2.5</v>
      </c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4">
        <f>SUM(K81:AO81)</f>
        <v>0</v>
      </c>
      <c r="AQ81" s="55">
        <f>J81-AP81</f>
        <v>2.5</v>
      </c>
      <c r="AR81" s="56">
        <f>IF(AQ81&lt;0,AQ81,0)</f>
        <v>0</v>
      </c>
      <c r="AS81" s="57">
        <f>AQ81-AR81</f>
        <v>2.5</v>
      </c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9"/>
    </row>
    <row r="82" spans="1:56" x14ac:dyDescent="0.25">
      <c r="A82" s="72">
        <f>A81+1</f>
        <v>66</v>
      </c>
      <c r="B82" s="46"/>
      <c r="C82" s="86" t="s">
        <v>162</v>
      </c>
      <c r="D82" s="47" t="s">
        <v>56</v>
      </c>
      <c r="E82" s="114">
        <v>41306</v>
      </c>
      <c r="F82" s="48">
        <v>0</v>
      </c>
      <c r="G82" s="48"/>
      <c r="H82" s="48"/>
      <c r="I82" s="49">
        <v>0</v>
      </c>
      <c r="J82" s="50">
        <f>F82+G82+H82+I82</f>
        <v>0</v>
      </c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54">
        <f>SUM(K82:AO82)</f>
        <v>0</v>
      </c>
      <c r="AQ82" s="55">
        <f>J82-AP82</f>
        <v>0</v>
      </c>
      <c r="AR82" s="56">
        <f>IF(AQ82&lt;0,AQ82,0)</f>
        <v>0</v>
      </c>
      <c r="AS82" s="57">
        <f>AQ82-AR82</f>
        <v>0</v>
      </c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1"/>
    </row>
    <row r="83" spans="1:56" x14ac:dyDescent="0.25">
      <c r="A83" s="72">
        <f>A82+1</f>
        <v>67</v>
      </c>
      <c r="B83" s="46"/>
      <c r="C83" s="86" t="s">
        <v>163</v>
      </c>
      <c r="D83" s="47" t="s">
        <v>56</v>
      </c>
      <c r="E83" s="114">
        <v>41306</v>
      </c>
      <c r="F83" s="48">
        <v>0</v>
      </c>
      <c r="G83" s="48"/>
      <c r="H83" s="48"/>
      <c r="I83" s="49">
        <v>0</v>
      </c>
      <c r="J83" s="50">
        <f>F83+G83+H83+I83</f>
        <v>0</v>
      </c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54">
        <f>SUM(K83:AO83)</f>
        <v>0</v>
      </c>
      <c r="AQ83" s="55">
        <f>J83-AP83</f>
        <v>0</v>
      </c>
      <c r="AR83" s="56">
        <f>IF(AQ83&lt;0,AQ83,0)</f>
        <v>0</v>
      </c>
      <c r="AS83" s="57">
        <f>AQ83-AR83</f>
        <v>0</v>
      </c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1"/>
    </row>
    <row r="84" spans="1:56" x14ac:dyDescent="0.25">
      <c r="A84" s="72">
        <f>A83+1</f>
        <v>68</v>
      </c>
      <c r="B84" s="106"/>
      <c r="C84" s="107" t="s">
        <v>164</v>
      </c>
      <c r="D84" s="108" t="s">
        <v>56</v>
      </c>
      <c r="E84" s="114">
        <v>41267</v>
      </c>
      <c r="F84" s="48">
        <v>0</v>
      </c>
      <c r="G84" s="48"/>
      <c r="H84" s="48"/>
      <c r="I84" s="49">
        <v>0</v>
      </c>
      <c r="J84" s="50">
        <f>F84+G84+H84+I84</f>
        <v>0</v>
      </c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54">
        <f>SUM(K84:AO84)</f>
        <v>0</v>
      </c>
      <c r="AQ84" s="55">
        <f>J84-AP84</f>
        <v>0</v>
      </c>
      <c r="AR84" s="56">
        <f>IF(AQ84&lt;0,AQ84,0)</f>
        <v>0</v>
      </c>
      <c r="AS84" s="57">
        <f>AQ84-AR84</f>
        <v>0</v>
      </c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10"/>
    </row>
    <row r="85" spans="1:56" x14ac:dyDescent="0.25"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</row>
    <row r="86" spans="1:56" x14ac:dyDescent="0.25"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 t="s">
        <v>165</v>
      </c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</row>
  </sheetData>
  <autoFilter ref="A4:IU84"/>
  <customSheetViews>
    <customSheetView guid="{8EFD07E6-2179-4B86-B1F2-8BFF9E102645}" scale="115" showAutoFilter="1" hiddenColumns="1">
      <pane xSplit="10" ySplit="4" topLeftCell="K5" activePane="bottomRight" state="frozen"/>
      <selection pane="bottomRight" activeCell="A9" sqref="A9"/>
      <pageMargins left="0.7" right="0.7" top="0.75" bottom="0.75" header="0.3" footer="0.3"/>
      <pageSetup orientation="portrait" horizontalDpi="0" verticalDpi="0" r:id="rId1"/>
      <autoFilter ref="A4:IU84"/>
    </customSheetView>
    <customSheetView guid="{D4C5DEE2-2311-4642-84B6-2E71EAACFE6D}" scale="115" showAutoFilter="1" hiddenColumns="1">
      <pane xSplit="10" ySplit="4" topLeftCell="K5" activePane="bottomRight" state="frozen"/>
      <selection pane="bottomRight" activeCell="I13" sqref="I13"/>
      <pageMargins left="0.7" right="0.7" top="0.75" bottom="0.75" header="0.3" footer="0.3"/>
      <pageSetup orientation="portrait" horizontalDpi="0" verticalDpi="0" r:id="rId2"/>
      <autoFilter ref="A4:IU84"/>
    </customSheetView>
    <customSheetView guid="{2A0E4364-AB45-4F94-A442-E548A39F1C61}" scale="115" showAutoFilter="1" hiddenColumns="1">
      <pane xSplit="10" ySplit="4" topLeftCell="K5" activePane="bottomRight" state="frozen"/>
      <selection pane="bottomRight" activeCell="I13" sqref="I13"/>
      <pageMargins left="0.7" right="0.7" top="0.75" bottom="0.75" header="0.3" footer="0.3"/>
      <pageSetup orientation="portrait" horizontalDpi="0" verticalDpi="0" r:id="rId3"/>
      <autoFilter ref="A4:IU84"/>
    </customSheetView>
    <customSheetView guid="{D25C78CA-95ED-43B0-83AB-8C4576FD0FBF}" scale="115" showAutoFilter="1" hiddenColumns="1">
      <pane xSplit="10" ySplit="4" topLeftCell="K5" activePane="bottomRight" state="frozen"/>
      <selection pane="bottomRight" activeCell="I13" sqref="I13"/>
      <pageMargins left="0.7" right="0.7" top="0.75" bottom="0.75" header="0.3" footer="0.3"/>
      <pageSetup orientation="portrait" horizontalDpi="0" verticalDpi="0" r:id="rId4"/>
      <autoFilter ref="A4:IU84"/>
    </customSheetView>
  </customSheetViews>
  <mergeCells count="6">
    <mergeCell ref="BB3:BC3"/>
    <mergeCell ref="I1:J1"/>
    <mergeCell ref="N1:P1"/>
    <mergeCell ref="D2:E2"/>
    <mergeCell ref="R3:U3"/>
    <mergeCell ref="AG3:AI3"/>
  </mergeCells>
  <conditionalFormatting sqref="AQ6:AQ7 AQ9:AQ16 AQ48:AQ59 AQ62:AQ69 AQ41:AQ46 AQ73:AQ84 AQ18:AQ39">
    <cfRule type="cellIs" dxfId="67" priority="18" stopIfTrue="1" operator="lessThan">
      <formula>0</formula>
    </cfRule>
  </conditionalFormatting>
  <conditionalFormatting sqref="AR48:AR59 AR62:AR69 AR41:AR46 AR73:AR75 AR77:AR84 AR5:AR39">
    <cfRule type="cellIs" dxfId="66" priority="17" operator="lessThan">
      <formula>0</formula>
    </cfRule>
  </conditionalFormatting>
  <conditionalFormatting sqref="AQ70">
    <cfRule type="cellIs" dxfId="65" priority="16" stopIfTrue="1" operator="lessThan">
      <formula>0</formula>
    </cfRule>
  </conditionalFormatting>
  <conditionalFormatting sqref="AR70">
    <cfRule type="cellIs" dxfId="64" priority="15" operator="lessThan">
      <formula>0</formula>
    </cfRule>
  </conditionalFormatting>
  <conditionalFormatting sqref="CU76 EZ76 HE76">
    <cfRule type="cellIs" dxfId="63" priority="14" stopIfTrue="1" operator="lessThan">
      <formula>0</formula>
    </cfRule>
  </conditionalFormatting>
  <conditionalFormatting sqref="CV76 FA76 HF76 AR76">
    <cfRule type="cellIs" dxfId="62" priority="13" operator="lessThan">
      <formula>0</formula>
    </cfRule>
  </conditionalFormatting>
  <conditionalFormatting sqref="AQ71">
    <cfRule type="cellIs" dxfId="61" priority="12" stopIfTrue="1" operator="lessThan">
      <formula>0</formula>
    </cfRule>
  </conditionalFormatting>
  <conditionalFormatting sqref="AR71">
    <cfRule type="cellIs" dxfId="60" priority="11" operator="lessThan">
      <formula>0</formula>
    </cfRule>
  </conditionalFormatting>
  <conditionalFormatting sqref="AQ72">
    <cfRule type="cellIs" dxfId="59" priority="10" stopIfTrue="1" operator="lessThan">
      <formula>0</formula>
    </cfRule>
  </conditionalFormatting>
  <conditionalFormatting sqref="AR72">
    <cfRule type="cellIs" dxfId="58" priority="9" operator="lessThan">
      <formula>0</formula>
    </cfRule>
  </conditionalFormatting>
  <conditionalFormatting sqref="AQ61">
    <cfRule type="cellIs" dxfId="57" priority="8" stopIfTrue="1" operator="lessThan">
      <formula>0</formula>
    </cfRule>
  </conditionalFormatting>
  <conditionalFormatting sqref="AR61">
    <cfRule type="cellIs" dxfId="56" priority="7" operator="lessThan">
      <formula>0</formula>
    </cfRule>
  </conditionalFormatting>
  <conditionalFormatting sqref="AQ40">
    <cfRule type="cellIs" dxfId="55" priority="6" stopIfTrue="1" operator="lessThan">
      <formula>0</formula>
    </cfRule>
  </conditionalFormatting>
  <conditionalFormatting sqref="AR40">
    <cfRule type="cellIs" dxfId="54" priority="5" operator="lessThan">
      <formula>0</formula>
    </cfRule>
  </conditionalFormatting>
  <conditionalFormatting sqref="AQ47">
    <cfRule type="cellIs" dxfId="53" priority="4" stopIfTrue="1" operator="lessThan">
      <formula>0</formula>
    </cfRule>
  </conditionalFormatting>
  <conditionalFormatting sqref="AR47">
    <cfRule type="cellIs" dxfId="52" priority="3" operator="lessThan">
      <formula>0</formula>
    </cfRule>
  </conditionalFormatting>
  <conditionalFormatting sqref="AQ60">
    <cfRule type="cellIs" dxfId="51" priority="2" stopIfTrue="1" operator="lessThan">
      <formula>0</formula>
    </cfRule>
  </conditionalFormatting>
  <conditionalFormatting sqref="AR60">
    <cfRule type="cellIs" dxfId="50" priority="1" operator="lessThan">
      <formula>0</formula>
    </cfRule>
  </conditionalFormatting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VO88"/>
  <sheetViews>
    <sheetView zoomScale="115" zoomScaleNormal="115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H15" sqref="H15"/>
    </sheetView>
  </sheetViews>
  <sheetFormatPr defaultRowHeight="15" x14ac:dyDescent="0.25"/>
  <cols>
    <col min="1" max="1" width="5.28515625" style="130" customWidth="1"/>
    <col min="2" max="2" width="9.140625" hidden="1" customWidth="1"/>
    <col min="3" max="3" width="17.42578125" customWidth="1"/>
    <col min="4" max="4" width="10" bestFit="1" customWidth="1"/>
    <col min="5" max="5" width="9.140625" style="129" customWidth="1"/>
    <col min="6" max="6" width="6.42578125" customWidth="1"/>
    <col min="7" max="7" width="8.28515625" hidden="1" customWidth="1"/>
    <col min="8" max="8" width="7" customWidth="1"/>
    <col min="9" max="9" width="6" style="5" customWidth="1"/>
    <col min="10" max="10" width="7.7109375" style="10" customWidth="1"/>
    <col min="11" max="41" width="3.42578125" customWidth="1"/>
    <col min="42" max="42" width="4.5703125" style="3" customWidth="1"/>
    <col min="43" max="43" width="6.7109375" customWidth="1"/>
    <col min="44" max="44" width="8" style="4" customWidth="1"/>
    <col min="45" max="45" width="8.28515625" style="5" customWidth="1"/>
    <col min="46" max="54" width="3.42578125" customWidth="1"/>
    <col min="55" max="55" width="4.28515625" customWidth="1"/>
    <col min="56" max="56" width="10.28515625" customWidth="1"/>
    <col min="57" max="57" width="7" customWidth="1"/>
    <col min="58" max="80" width="9.140625" customWidth="1"/>
    <col min="257" max="257" width="5.28515625" customWidth="1"/>
    <col min="258" max="258" width="9.140625" hidden="1" customWidth="1"/>
    <col min="259" max="259" width="17.42578125" customWidth="1"/>
    <col min="260" max="260" width="10" bestFit="1" customWidth="1"/>
    <col min="261" max="261" width="7.85546875" customWidth="1"/>
    <col min="262" max="262" width="6.42578125" customWidth="1"/>
    <col min="263" max="263" width="9.140625" hidden="1" customWidth="1"/>
    <col min="264" max="264" width="7" customWidth="1"/>
    <col min="265" max="265" width="6" customWidth="1"/>
    <col min="266" max="266" width="7.7109375" customWidth="1"/>
    <col min="267" max="297" width="3.42578125" customWidth="1"/>
    <col min="298" max="298" width="4.5703125" customWidth="1"/>
    <col min="299" max="299" width="6.7109375" customWidth="1"/>
    <col min="300" max="300" width="8" customWidth="1"/>
    <col min="301" max="301" width="8.28515625" customWidth="1"/>
    <col min="302" max="310" width="3.42578125" customWidth="1"/>
    <col min="311" max="311" width="4.28515625" customWidth="1"/>
    <col min="312" max="312" width="10.28515625" customWidth="1"/>
    <col min="313" max="313" width="7" customWidth="1"/>
    <col min="314" max="336" width="9.140625" customWidth="1"/>
    <col min="513" max="513" width="5.28515625" customWidth="1"/>
    <col min="514" max="514" width="9.140625" hidden="1" customWidth="1"/>
    <col min="515" max="515" width="17.42578125" customWidth="1"/>
    <col min="516" max="516" width="10" bestFit="1" customWidth="1"/>
    <col min="517" max="517" width="7.85546875" customWidth="1"/>
    <col min="518" max="518" width="6.42578125" customWidth="1"/>
    <col min="519" max="519" width="9.140625" hidden="1" customWidth="1"/>
    <col min="520" max="520" width="7" customWidth="1"/>
    <col min="521" max="521" width="6" customWidth="1"/>
    <col min="522" max="522" width="7.7109375" customWidth="1"/>
    <col min="523" max="553" width="3.42578125" customWidth="1"/>
    <col min="554" max="554" width="4.5703125" customWidth="1"/>
    <col min="555" max="555" width="6.7109375" customWidth="1"/>
    <col min="556" max="556" width="8" customWidth="1"/>
    <col min="557" max="557" width="8.28515625" customWidth="1"/>
    <col min="558" max="566" width="3.42578125" customWidth="1"/>
    <col min="567" max="567" width="4.28515625" customWidth="1"/>
    <col min="568" max="568" width="10.28515625" customWidth="1"/>
    <col min="569" max="569" width="7" customWidth="1"/>
    <col min="570" max="592" width="9.140625" customWidth="1"/>
    <col min="769" max="769" width="5.28515625" customWidth="1"/>
    <col min="770" max="770" width="9.140625" hidden="1" customWidth="1"/>
    <col min="771" max="771" width="17.42578125" customWidth="1"/>
    <col min="772" max="772" width="10" bestFit="1" customWidth="1"/>
    <col min="773" max="773" width="7.85546875" customWidth="1"/>
    <col min="774" max="774" width="6.42578125" customWidth="1"/>
    <col min="775" max="775" width="9.140625" hidden="1" customWidth="1"/>
    <col min="776" max="776" width="7" customWidth="1"/>
    <col min="777" max="777" width="6" customWidth="1"/>
    <col min="778" max="778" width="7.7109375" customWidth="1"/>
    <col min="779" max="809" width="3.42578125" customWidth="1"/>
    <col min="810" max="810" width="4.5703125" customWidth="1"/>
    <col min="811" max="811" width="6.7109375" customWidth="1"/>
    <col min="812" max="812" width="8" customWidth="1"/>
    <col min="813" max="813" width="8.28515625" customWidth="1"/>
    <col min="814" max="822" width="3.42578125" customWidth="1"/>
    <col min="823" max="823" width="4.28515625" customWidth="1"/>
    <col min="824" max="824" width="10.28515625" customWidth="1"/>
    <col min="825" max="825" width="7" customWidth="1"/>
    <col min="826" max="848" width="9.140625" customWidth="1"/>
    <col min="1025" max="1025" width="5.28515625" customWidth="1"/>
    <col min="1026" max="1026" width="9.140625" hidden="1" customWidth="1"/>
    <col min="1027" max="1027" width="17.42578125" customWidth="1"/>
    <col min="1028" max="1028" width="10" bestFit="1" customWidth="1"/>
    <col min="1029" max="1029" width="7.85546875" customWidth="1"/>
    <col min="1030" max="1030" width="6.42578125" customWidth="1"/>
    <col min="1031" max="1031" width="9.140625" hidden="1" customWidth="1"/>
    <col min="1032" max="1032" width="7" customWidth="1"/>
    <col min="1033" max="1033" width="6" customWidth="1"/>
    <col min="1034" max="1034" width="7.7109375" customWidth="1"/>
    <col min="1035" max="1065" width="3.42578125" customWidth="1"/>
    <col min="1066" max="1066" width="4.5703125" customWidth="1"/>
    <col min="1067" max="1067" width="6.7109375" customWidth="1"/>
    <col min="1068" max="1068" width="8" customWidth="1"/>
    <col min="1069" max="1069" width="8.28515625" customWidth="1"/>
    <col min="1070" max="1078" width="3.42578125" customWidth="1"/>
    <col min="1079" max="1079" width="4.28515625" customWidth="1"/>
    <col min="1080" max="1080" width="10.28515625" customWidth="1"/>
    <col min="1081" max="1081" width="7" customWidth="1"/>
    <col min="1082" max="1104" width="9.140625" customWidth="1"/>
    <col min="1281" max="1281" width="5.28515625" customWidth="1"/>
    <col min="1282" max="1282" width="9.140625" hidden="1" customWidth="1"/>
    <col min="1283" max="1283" width="17.42578125" customWidth="1"/>
    <col min="1284" max="1284" width="10" bestFit="1" customWidth="1"/>
    <col min="1285" max="1285" width="7.85546875" customWidth="1"/>
    <col min="1286" max="1286" width="6.42578125" customWidth="1"/>
    <col min="1287" max="1287" width="9.140625" hidden="1" customWidth="1"/>
    <col min="1288" max="1288" width="7" customWidth="1"/>
    <col min="1289" max="1289" width="6" customWidth="1"/>
    <col min="1290" max="1290" width="7.7109375" customWidth="1"/>
    <col min="1291" max="1321" width="3.42578125" customWidth="1"/>
    <col min="1322" max="1322" width="4.5703125" customWidth="1"/>
    <col min="1323" max="1323" width="6.7109375" customWidth="1"/>
    <col min="1324" max="1324" width="8" customWidth="1"/>
    <col min="1325" max="1325" width="8.28515625" customWidth="1"/>
    <col min="1326" max="1334" width="3.42578125" customWidth="1"/>
    <col min="1335" max="1335" width="4.28515625" customWidth="1"/>
    <col min="1336" max="1336" width="10.28515625" customWidth="1"/>
    <col min="1337" max="1337" width="7" customWidth="1"/>
    <col min="1338" max="1360" width="9.140625" customWidth="1"/>
    <col min="1537" max="1537" width="5.28515625" customWidth="1"/>
    <col min="1538" max="1538" width="9.140625" hidden="1" customWidth="1"/>
    <col min="1539" max="1539" width="17.42578125" customWidth="1"/>
    <col min="1540" max="1540" width="10" bestFit="1" customWidth="1"/>
    <col min="1541" max="1541" width="7.85546875" customWidth="1"/>
    <col min="1542" max="1542" width="6.42578125" customWidth="1"/>
    <col min="1543" max="1543" width="9.140625" hidden="1" customWidth="1"/>
    <col min="1544" max="1544" width="7" customWidth="1"/>
    <col min="1545" max="1545" width="6" customWidth="1"/>
    <col min="1546" max="1546" width="7.7109375" customWidth="1"/>
    <col min="1547" max="1577" width="3.42578125" customWidth="1"/>
    <col min="1578" max="1578" width="4.5703125" customWidth="1"/>
    <col min="1579" max="1579" width="6.7109375" customWidth="1"/>
    <col min="1580" max="1580" width="8" customWidth="1"/>
    <col min="1581" max="1581" width="8.28515625" customWidth="1"/>
    <col min="1582" max="1590" width="3.42578125" customWidth="1"/>
    <col min="1591" max="1591" width="4.28515625" customWidth="1"/>
    <col min="1592" max="1592" width="10.28515625" customWidth="1"/>
    <col min="1593" max="1593" width="7" customWidth="1"/>
    <col min="1594" max="1616" width="9.140625" customWidth="1"/>
    <col min="1793" max="1793" width="5.28515625" customWidth="1"/>
    <col min="1794" max="1794" width="9.140625" hidden="1" customWidth="1"/>
    <col min="1795" max="1795" width="17.42578125" customWidth="1"/>
    <col min="1796" max="1796" width="10" bestFit="1" customWidth="1"/>
    <col min="1797" max="1797" width="7.85546875" customWidth="1"/>
    <col min="1798" max="1798" width="6.42578125" customWidth="1"/>
    <col min="1799" max="1799" width="9.140625" hidden="1" customWidth="1"/>
    <col min="1800" max="1800" width="7" customWidth="1"/>
    <col min="1801" max="1801" width="6" customWidth="1"/>
    <col min="1802" max="1802" width="7.7109375" customWidth="1"/>
    <col min="1803" max="1833" width="3.42578125" customWidth="1"/>
    <col min="1834" max="1834" width="4.5703125" customWidth="1"/>
    <col min="1835" max="1835" width="6.7109375" customWidth="1"/>
    <col min="1836" max="1836" width="8" customWidth="1"/>
    <col min="1837" max="1837" width="8.28515625" customWidth="1"/>
    <col min="1838" max="1846" width="3.42578125" customWidth="1"/>
    <col min="1847" max="1847" width="4.28515625" customWidth="1"/>
    <col min="1848" max="1848" width="10.28515625" customWidth="1"/>
    <col min="1849" max="1849" width="7" customWidth="1"/>
    <col min="1850" max="1872" width="9.140625" customWidth="1"/>
    <col min="2049" max="2049" width="5.28515625" customWidth="1"/>
    <col min="2050" max="2050" width="9.140625" hidden="1" customWidth="1"/>
    <col min="2051" max="2051" width="17.42578125" customWidth="1"/>
    <col min="2052" max="2052" width="10" bestFit="1" customWidth="1"/>
    <col min="2053" max="2053" width="7.85546875" customWidth="1"/>
    <col min="2054" max="2054" width="6.42578125" customWidth="1"/>
    <col min="2055" max="2055" width="9.140625" hidden="1" customWidth="1"/>
    <col min="2056" max="2056" width="7" customWidth="1"/>
    <col min="2057" max="2057" width="6" customWidth="1"/>
    <col min="2058" max="2058" width="7.7109375" customWidth="1"/>
    <col min="2059" max="2089" width="3.42578125" customWidth="1"/>
    <col min="2090" max="2090" width="4.5703125" customWidth="1"/>
    <col min="2091" max="2091" width="6.7109375" customWidth="1"/>
    <col min="2092" max="2092" width="8" customWidth="1"/>
    <col min="2093" max="2093" width="8.28515625" customWidth="1"/>
    <col min="2094" max="2102" width="3.42578125" customWidth="1"/>
    <col min="2103" max="2103" width="4.28515625" customWidth="1"/>
    <col min="2104" max="2104" width="10.28515625" customWidth="1"/>
    <col min="2105" max="2105" width="7" customWidth="1"/>
    <col min="2106" max="2128" width="9.140625" customWidth="1"/>
    <col min="2305" max="2305" width="5.28515625" customWidth="1"/>
    <col min="2306" max="2306" width="9.140625" hidden="1" customWidth="1"/>
    <col min="2307" max="2307" width="17.42578125" customWidth="1"/>
    <col min="2308" max="2308" width="10" bestFit="1" customWidth="1"/>
    <col min="2309" max="2309" width="7.85546875" customWidth="1"/>
    <col min="2310" max="2310" width="6.42578125" customWidth="1"/>
    <col min="2311" max="2311" width="9.140625" hidden="1" customWidth="1"/>
    <col min="2312" max="2312" width="7" customWidth="1"/>
    <col min="2313" max="2313" width="6" customWidth="1"/>
    <col min="2314" max="2314" width="7.7109375" customWidth="1"/>
    <col min="2315" max="2345" width="3.42578125" customWidth="1"/>
    <col min="2346" max="2346" width="4.5703125" customWidth="1"/>
    <col min="2347" max="2347" width="6.7109375" customWidth="1"/>
    <col min="2348" max="2348" width="8" customWidth="1"/>
    <col min="2349" max="2349" width="8.28515625" customWidth="1"/>
    <col min="2350" max="2358" width="3.42578125" customWidth="1"/>
    <col min="2359" max="2359" width="4.28515625" customWidth="1"/>
    <col min="2360" max="2360" width="10.28515625" customWidth="1"/>
    <col min="2361" max="2361" width="7" customWidth="1"/>
    <col min="2362" max="2384" width="9.140625" customWidth="1"/>
    <col min="2561" max="2561" width="5.28515625" customWidth="1"/>
    <col min="2562" max="2562" width="9.140625" hidden="1" customWidth="1"/>
    <col min="2563" max="2563" width="17.42578125" customWidth="1"/>
    <col min="2564" max="2564" width="10" bestFit="1" customWidth="1"/>
    <col min="2565" max="2565" width="7.85546875" customWidth="1"/>
    <col min="2566" max="2566" width="6.42578125" customWidth="1"/>
    <col min="2567" max="2567" width="9.140625" hidden="1" customWidth="1"/>
    <col min="2568" max="2568" width="7" customWidth="1"/>
    <col min="2569" max="2569" width="6" customWidth="1"/>
    <col min="2570" max="2570" width="7.7109375" customWidth="1"/>
    <col min="2571" max="2601" width="3.42578125" customWidth="1"/>
    <col min="2602" max="2602" width="4.5703125" customWidth="1"/>
    <col min="2603" max="2603" width="6.7109375" customWidth="1"/>
    <col min="2604" max="2604" width="8" customWidth="1"/>
    <col min="2605" max="2605" width="8.28515625" customWidth="1"/>
    <col min="2606" max="2614" width="3.42578125" customWidth="1"/>
    <col min="2615" max="2615" width="4.28515625" customWidth="1"/>
    <col min="2616" max="2616" width="10.28515625" customWidth="1"/>
    <col min="2617" max="2617" width="7" customWidth="1"/>
    <col min="2618" max="2640" width="9.140625" customWidth="1"/>
    <col min="2817" max="2817" width="5.28515625" customWidth="1"/>
    <col min="2818" max="2818" width="9.140625" hidden="1" customWidth="1"/>
    <col min="2819" max="2819" width="17.42578125" customWidth="1"/>
    <col min="2820" max="2820" width="10" bestFit="1" customWidth="1"/>
    <col min="2821" max="2821" width="7.85546875" customWidth="1"/>
    <col min="2822" max="2822" width="6.42578125" customWidth="1"/>
    <col min="2823" max="2823" width="9.140625" hidden="1" customWidth="1"/>
    <col min="2824" max="2824" width="7" customWidth="1"/>
    <col min="2825" max="2825" width="6" customWidth="1"/>
    <col min="2826" max="2826" width="7.7109375" customWidth="1"/>
    <col min="2827" max="2857" width="3.42578125" customWidth="1"/>
    <col min="2858" max="2858" width="4.5703125" customWidth="1"/>
    <col min="2859" max="2859" width="6.7109375" customWidth="1"/>
    <col min="2860" max="2860" width="8" customWidth="1"/>
    <col min="2861" max="2861" width="8.28515625" customWidth="1"/>
    <col min="2862" max="2870" width="3.42578125" customWidth="1"/>
    <col min="2871" max="2871" width="4.28515625" customWidth="1"/>
    <col min="2872" max="2872" width="10.28515625" customWidth="1"/>
    <col min="2873" max="2873" width="7" customWidth="1"/>
    <col min="2874" max="2896" width="9.140625" customWidth="1"/>
    <col min="3073" max="3073" width="5.28515625" customWidth="1"/>
    <col min="3074" max="3074" width="9.140625" hidden="1" customWidth="1"/>
    <col min="3075" max="3075" width="17.42578125" customWidth="1"/>
    <col min="3076" max="3076" width="10" bestFit="1" customWidth="1"/>
    <col min="3077" max="3077" width="7.85546875" customWidth="1"/>
    <col min="3078" max="3078" width="6.42578125" customWidth="1"/>
    <col min="3079" max="3079" width="9.140625" hidden="1" customWidth="1"/>
    <col min="3080" max="3080" width="7" customWidth="1"/>
    <col min="3081" max="3081" width="6" customWidth="1"/>
    <col min="3082" max="3082" width="7.7109375" customWidth="1"/>
    <col min="3083" max="3113" width="3.42578125" customWidth="1"/>
    <col min="3114" max="3114" width="4.5703125" customWidth="1"/>
    <col min="3115" max="3115" width="6.7109375" customWidth="1"/>
    <col min="3116" max="3116" width="8" customWidth="1"/>
    <col min="3117" max="3117" width="8.28515625" customWidth="1"/>
    <col min="3118" max="3126" width="3.42578125" customWidth="1"/>
    <col min="3127" max="3127" width="4.28515625" customWidth="1"/>
    <col min="3128" max="3128" width="10.28515625" customWidth="1"/>
    <col min="3129" max="3129" width="7" customWidth="1"/>
    <col min="3130" max="3152" width="9.140625" customWidth="1"/>
    <col min="3329" max="3329" width="5.28515625" customWidth="1"/>
    <col min="3330" max="3330" width="9.140625" hidden="1" customWidth="1"/>
    <col min="3331" max="3331" width="17.42578125" customWidth="1"/>
    <col min="3332" max="3332" width="10" bestFit="1" customWidth="1"/>
    <col min="3333" max="3333" width="7.85546875" customWidth="1"/>
    <col min="3334" max="3334" width="6.42578125" customWidth="1"/>
    <col min="3335" max="3335" width="9.140625" hidden="1" customWidth="1"/>
    <col min="3336" max="3336" width="7" customWidth="1"/>
    <col min="3337" max="3337" width="6" customWidth="1"/>
    <col min="3338" max="3338" width="7.7109375" customWidth="1"/>
    <col min="3339" max="3369" width="3.42578125" customWidth="1"/>
    <col min="3370" max="3370" width="4.5703125" customWidth="1"/>
    <col min="3371" max="3371" width="6.7109375" customWidth="1"/>
    <col min="3372" max="3372" width="8" customWidth="1"/>
    <col min="3373" max="3373" width="8.28515625" customWidth="1"/>
    <col min="3374" max="3382" width="3.42578125" customWidth="1"/>
    <col min="3383" max="3383" width="4.28515625" customWidth="1"/>
    <col min="3384" max="3384" width="10.28515625" customWidth="1"/>
    <col min="3385" max="3385" width="7" customWidth="1"/>
    <col min="3386" max="3408" width="9.140625" customWidth="1"/>
    <col min="3585" max="3585" width="5.28515625" customWidth="1"/>
    <col min="3586" max="3586" width="9.140625" hidden="1" customWidth="1"/>
    <col min="3587" max="3587" width="17.42578125" customWidth="1"/>
    <col min="3588" max="3588" width="10" bestFit="1" customWidth="1"/>
    <col min="3589" max="3589" width="7.85546875" customWidth="1"/>
    <col min="3590" max="3590" width="6.42578125" customWidth="1"/>
    <col min="3591" max="3591" width="9.140625" hidden="1" customWidth="1"/>
    <col min="3592" max="3592" width="7" customWidth="1"/>
    <col min="3593" max="3593" width="6" customWidth="1"/>
    <col min="3594" max="3594" width="7.7109375" customWidth="1"/>
    <col min="3595" max="3625" width="3.42578125" customWidth="1"/>
    <col min="3626" max="3626" width="4.5703125" customWidth="1"/>
    <col min="3627" max="3627" width="6.7109375" customWidth="1"/>
    <col min="3628" max="3628" width="8" customWidth="1"/>
    <col min="3629" max="3629" width="8.28515625" customWidth="1"/>
    <col min="3630" max="3638" width="3.42578125" customWidth="1"/>
    <col min="3639" max="3639" width="4.28515625" customWidth="1"/>
    <col min="3640" max="3640" width="10.28515625" customWidth="1"/>
    <col min="3641" max="3641" width="7" customWidth="1"/>
    <col min="3642" max="3664" width="9.140625" customWidth="1"/>
    <col min="3841" max="3841" width="5.28515625" customWidth="1"/>
    <col min="3842" max="3842" width="9.140625" hidden="1" customWidth="1"/>
    <col min="3843" max="3843" width="17.42578125" customWidth="1"/>
    <col min="3844" max="3844" width="10" bestFit="1" customWidth="1"/>
    <col min="3845" max="3845" width="7.85546875" customWidth="1"/>
    <col min="3846" max="3846" width="6.42578125" customWidth="1"/>
    <col min="3847" max="3847" width="9.140625" hidden="1" customWidth="1"/>
    <col min="3848" max="3848" width="7" customWidth="1"/>
    <col min="3849" max="3849" width="6" customWidth="1"/>
    <col min="3850" max="3850" width="7.7109375" customWidth="1"/>
    <col min="3851" max="3881" width="3.42578125" customWidth="1"/>
    <col min="3882" max="3882" width="4.5703125" customWidth="1"/>
    <col min="3883" max="3883" width="6.7109375" customWidth="1"/>
    <col min="3884" max="3884" width="8" customWidth="1"/>
    <col min="3885" max="3885" width="8.28515625" customWidth="1"/>
    <col min="3886" max="3894" width="3.42578125" customWidth="1"/>
    <col min="3895" max="3895" width="4.28515625" customWidth="1"/>
    <col min="3896" max="3896" width="10.28515625" customWidth="1"/>
    <col min="3897" max="3897" width="7" customWidth="1"/>
    <col min="3898" max="3920" width="9.140625" customWidth="1"/>
    <col min="4097" max="4097" width="5.28515625" customWidth="1"/>
    <col min="4098" max="4098" width="9.140625" hidden="1" customWidth="1"/>
    <col min="4099" max="4099" width="17.42578125" customWidth="1"/>
    <col min="4100" max="4100" width="10" bestFit="1" customWidth="1"/>
    <col min="4101" max="4101" width="7.85546875" customWidth="1"/>
    <col min="4102" max="4102" width="6.42578125" customWidth="1"/>
    <col min="4103" max="4103" width="9.140625" hidden="1" customWidth="1"/>
    <col min="4104" max="4104" width="7" customWidth="1"/>
    <col min="4105" max="4105" width="6" customWidth="1"/>
    <col min="4106" max="4106" width="7.7109375" customWidth="1"/>
    <col min="4107" max="4137" width="3.42578125" customWidth="1"/>
    <col min="4138" max="4138" width="4.5703125" customWidth="1"/>
    <col min="4139" max="4139" width="6.7109375" customWidth="1"/>
    <col min="4140" max="4140" width="8" customWidth="1"/>
    <col min="4141" max="4141" width="8.28515625" customWidth="1"/>
    <col min="4142" max="4150" width="3.42578125" customWidth="1"/>
    <col min="4151" max="4151" width="4.28515625" customWidth="1"/>
    <col min="4152" max="4152" width="10.28515625" customWidth="1"/>
    <col min="4153" max="4153" width="7" customWidth="1"/>
    <col min="4154" max="4176" width="9.140625" customWidth="1"/>
    <col min="4353" max="4353" width="5.28515625" customWidth="1"/>
    <col min="4354" max="4354" width="9.140625" hidden="1" customWidth="1"/>
    <col min="4355" max="4355" width="17.42578125" customWidth="1"/>
    <col min="4356" max="4356" width="10" bestFit="1" customWidth="1"/>
    <col min="4357" max="4357" width="7.85546875" customWidth="1"/>
    <col min="4358" max="4358" width="6.42578125" customWidth="1"/>
    <col min="4359" max="4359" width="9.140625" hidden="1" customWidth="1"/>
    <col min="4360" max="4360" width="7" customWidth="1"/>
    <col min="4361" max="4361" width="6" customWidth="1"/>
    <col min="4362" max="4362" width="7.7109375" customWidth="1"/>
    <col min="4363" max="4393" width="3.42578125" customWidth="1"/>
    <col min="4394" max="4394" width="4.5703125" customWidth="1"/>
    <col min="4395" max="4395" width="6.7109375" customWidth="1"/>
    <col min="4396" max="4396" width="8" customWidth="1"/>
    <col min="4397" max="4397" width="8.28515625" customWidth="1"/>
    <col min="4398" max="4406" width="3.42578125" customWidth="1"/>
    <col min="4407" max="4407" width="4.28515625" customWidth="1"/>
    <col min="4408" max="4408" width="10.28515625" customWidth="1"/>
    <col min="4409" max="4409" width="7" customWidth="1"/>
    <col min="4410" max="4432" width="9.140625" customWidth="1"/>
    <col min="4609" max="4609" width="5.28515625" customWidth="1"/>
    <col min="4610" max="4610" width="9.140625" hidden="1" customWidth="1"/>
    <col min="4611" max="4611" width="17.42578125" customWidth="1"/>
    <col min="4612" max="4612" width="10" bestFit="1" customWidth="1"/>
    <col min="4613" max="4613" width="7.85546875" customWidth="1"/>
    <col min="4614" max="4614" width="6.42578125" customWidth="1"/>
    <col min="4615" max="4615" width="9.140625" hidden="1" customWidth="1"/>
    <col min="4616" max="4616" width="7" customWidth="1"/>
    <col min="4617" max="4617" width="6" customWidth="1"/>
    <col min="4618" max="4618" width="7.7109375" customWidth="1"/>
    <col min="4619" max="4649" width="3.42578125" customWidth="1"/>
    <col min="4650" max="4650" width="4.5703125" customWidth="1"/>
    <col min="4651" max="4651" width="6.7109375" customWidth="1"/>
    <col min="4652" max="4652" width="8" customWidth="1"/>
    <col min="4653" max="4653" width="8.28515625" customWidth="1"/>
    <col min="4654" max="4662" width="3.42578125" customWidth="1"/>
    <col min="4663" max="4663" width="4.28515625" customWidth="1"/>
    <col min="4664" max="4664" width="10.28515625" customWidth="1"/>
    <col min="4665" max="4665" width="7" customWidth="1"/>
    <col min="4666" max="4688" width="9.140625" customWidth="1"/>
    <col min="4865" max="4865" width="5.28515625" customWidth="1"/>
    <col min="4866" max="4866" width="9.140625" hidden="1" customWidth="1"/>
    <col min="4867" max="4867" width="17.42578125" customWidth="1"/>
    <col min="4868" max="4868" width="10" bestFit="1" customWidth="1"/>
    <col min="4869" max="4869" width="7.85546875" customWidth="1"/>
    <col min="4870" max="4870" width="6.42578125" customWidth="1"/>
    <col min="4871" max="4871" width="9.140625" hidden="1" customWidth="1"/>
    <col min="4872" max="4872" width="7" customWidth="1"/>
    <col min="4873" max="4873" width="6" customWidth="1"/>
    <col min="4874" max="4874" width="7.7109375" customWidth="1"/>
    <col min="4875" max="4905" width="3.42578125" customWidth="1"/>
    <col min="4906" max="4906" width="4.5703125" customWidth="1"/>
    <col min="4907" max="4907" width="6.7109375" customWidth="1"/>
    <col min="4908" max="4908" width="8" customWidth="1"/>
    <col min="4909" max="4909" width="8.28515625" customWidth="1"/>
    <col min="4910" max="4918" width="3.42578125" customWidth="1"/>
    <col min="4919" max="4919" width="4.28515625" customWidth="1"/>
    <col min="4920" max="4920" width="10.28515625" customWidth="1"/>
    <col min="4921" max="4921" width="7" customWidth="1"/>
    <col min="4922" max="4944" width="9.140625" customWidth="1"/>
    <col min="5121" max="5121" width="5.28515625" customWidth="1"/>
    <col min="5122" max="5122" width="9.140625" hidden="1" customWidth="1"/>
    <col min="5123" max="5123" width="17.42578125" customWidth="1"/>
    <col min="5124" max="5124" width="10" bestFit="1" customWidth="1"/>
    <col min="5125" max="5125" width="7.85546875" customWidth="1"/>
    <col min="5126" max="5126" width="6.42578125" customWidth="1"/>
    <col min="5127" max="5127" width="9.140625" hidden="1" customWidth="1"/>
    <col min="5128" max="5128" width="7" customWidth="1"/>
    <col min="5129" max="5129" width="6" customWidth="1"/>
    <col min="5130" max="5130" width="7.7109375" customWidth="1"/>
    <col min="5131" max="5161" width="3.42578125" customWidth="1"/>
    <col min="5162" max="5162" width="4.5703125" customWidth="1"/>
    <col min="5163" max="5163" width="6.7109375" customWidth="1"/>
    <col min="5164" max="5164" width="8" customWidth="1"/>
    <col min="5165" max="5165" width="8.28515625" customWidth="1"/>
    <col min="5166" max="5174" width="3.42578125" customWidth="1"/>
    <col min="5175" max="5175" width="4.28515625" customWidth="1"/>
    <col min="5176" max="5176" width="10.28515625" customWidth="1"/>
    <col min="5177" max="5177" width="7" customWidth="1"/>
    <col min="5178" max="5200" width="9.140625" customWidth="1"/>
    <col min="5377" max="5377" width="5.28515625" customWidth="1"/>
    <col min="5378" max="5378" width="9.140625" hidden="1" customWidth="1"/>
    <col min="5379" max="5379" width="17.42578125" customWidth="1"/>
    <col min="5380" max="5380" width="10" bestFit="1" customWidth="1"/>
    <col min="5381" max="5381" width="7.85546875" customWidth="1"/>
    <col min="5382" max="5382" width="6.42578125" customWidth="1"/>
    <col min="5383" max="5383" width="9.140625" hidden="1" customWidth="1"/>
    <col min="5384" max="5384" width="7" customWidth="1"/>
    <col min="5385" max="5385" width="6" customWidth="1"/>
    <col min="5386" max="5386" width="7.7109375" customWidth="1"/>
    <col min="5387" max="5417" width="3.42578125" customWidth="1"/>
    <col min="5418" max="5418" width="4.5703125" customWidth="1"/>
    <col min="5419" max="5419" width="6.7109375" customWidth="1"/>
    <col min="5420" max="5420" width="8" customWidth="1"/>
    <col min="5421" max="5421" width="8.28515625" customWidth="1"/>
    <col min="5422" max="5430" width="3.42578125" customWidth="1"/>
    <col min="5431" max="5431" width="4.28515625" customWidth="1"/>
    <col min="5432" max="5432" width="10.28515625" customWidth="1"/>
    <col min="5433" max="5433" width="7" customWidth="1"/>
    <col min="5434" max="5456" width="9.140625" customWidth="1"/>
    <col min="5633" max="5633" width="5.28515625" customWidth="1"/>
    <col min="5634" max="5634" width="9.140625" hidden="1" customWidth="1"/>
    <col min="5635" max="5635" width="17.42578125" customWidth="1"/>
    <col min="5636" max="5636" width="10" bestFit="1" customWidth="1"/>
    <col min="5637" max="5637" width="7.85546875" customWidth="1"/>
    <col min="5638" max="5638" width="6.42578125" customWidth="1"/>
    <col min="5639" max="5639" width="9.140625" hidden="1" customWidth="1"/>
    <col min="5640" max="5640" width="7" customWidth="1"/>
    <col min="5641" max="5641" width="6" customWidth="1"/>
    <col min="5642" max="5642" width="7.7109375" customWidth="1"/>
    <col min="5643" max="5673" width="3.42578125" customWidth="1"/>
    <col min="5674" max="5674" width="4.5703125" customWidth="1"/>
    <col min="5675" max="5675" width="6.7109375" customWidth="1"/>
    <col min="5676" max="5676" width="8" customWidth="1"/>
    <col min="5677" max="5677" width="8.28515625" customWidth="1"/>
    <col min="5678" max="5686" width="3.42578125" customWidth="1"/>
    <col min="5687" max="5687" width="4.28515625" customWidth="1"/>
    <col min="5688" max="5688" width="10.28515625" customWidth="1"/>
    <col min="5689" max="5689" width="7" customWidth="1"/>
    <col min="5690" max="5712" width="9.140625" customWidth="1"/>
    <col min="5889" max="5889" width="5.28515625" customWidth="1"/>
    <col min="5890" max="5890" width="9.140625" hidden="1" customWidth="1"/>
    <col min="5891" max="5891" width="17.42578125" customWidth="1"/>
    <col min="5892" max="5892" width="10" bestFit="1" customWidth="1"/>
    <col min="5893" max="5893" width="7.85546875" customWidth="1"/>
    <col min="5894" max="5894" width="6.42578125" customWidth="1"/>
    <col min="5895" max="5895" width="9.140625" hidden="1" customWidth="1"/>
    <col min="5896" max="5896" width="7" customWidth="1"/>
    <col min="5897" max="5897" width="6" customWidth="1"/>
    <col min="5898" max="5898" width="7.7109375" customWidth="1"/>
    <col min="5899" max="5929" width="3.42578125" customWidth="1"/>
    <col min="5930" max="5930" width="4.5703125" customWidth="1"/>
    <col min="5931" max="5931" width="6.7109375" customWidth="1"/>
    <col min="5932" max="5932" width="8" customWidth="1"/>
    <col min="5933" max="5933" width="8.28515625" customWidth="1"/>
    <col min="5934" max="5942" width="3.42578125" customWidth="1"/>
    <col min="5943" max="5943" width="4.28515625" customWidth="1"/>
    <col min="5944" max="5944" width="10.28515625" customWidth="1"/>
    <col min="5945" max="5945" width="7" customWidth="1"/>
    <col min="5946" max="5968" width="9.140625" customWidth="1"/>
    <col min="6145" max="6145" width="5.28515625" customWidth="1"/>
    <col min="6146" max="6146" width="9.140625" hidden="1" customWidth="1"/>
    <col min="6147" max="6147" width="17.42578125" customWidth="1"/>
    <col min="6148" max="6148" width="10" bestFit="1" customWidth="1"/>
    <col min="6149" max="6149" width="7.85546875" customWidth="1"/>
    <col min="6150" max="6150" width="6.42578125" customWidth="1"/>
    <col min="6151" max="6151" width="9.140625" hidden="1" customWidth="1"/>
    <col min="6152" max="6152" width="7" customWidth="1"/>
    <col min="6153" max="6153" width="6" customWidth="1"/>
    <col min="6154" max="6154" width="7.7109375" customWidth="1"/>
    <col min="6155" max="6185" width="3.42578125" customWidth="1"/>
    <col min="6186" max="6186" width="4.5703125" customWidth="1"/>
    <col min="6187" max="6187" width="6.7109375" customWidth="1"/>
    <col min="6188" max="6188" width="8" customWidth="1"/>
    <col min="6189" max="6189" width="8.28515625" customWidth="1"/>
    <col min="6190" max="6198" width="3.42578125" customWidth="1"/>
    <col min="6199" max="6199" width="4.28515625" customWidth="1"/>
    <col min="6200" max="6200" width="10.28515625" customWidth="1"/>
    <col min="6201" max="6201" width="7" customWidth="1"/>
    <col min="6202" max="6224" width="9.140625" customWidth="1"/>
    <col min="6401" max="6401" width="5.28515625" customWidth="1"/>
    <col min="6402" max="6402" width="9.140625" hidden="1" customWidth="1"/>
    <col min="6403" max="6403" width="17.42578125" customWidth="1"/>
    <col min="6404" max="6404" width="10" bestFit="1" customWidth="1"/>
    <col min="6405" max="6405" width="7.85546875" customWidth="1"/>
    <col min="6406" max="6406" width="6.42578125" customWidth="1"/>
    <col min="6407" max="6407" width="9.140625" hidden="1" customWidth="1"/>
    <col min="6408" max="6408" width="7" customWidth="1"/>
    <col min="6409" max="6409" width="6" customWidth="1"/>
    <col min="6410" max="6410" width="7.7109375" customWidth="1"/>
    <col min="6411" max="6441" width="3.42578125" customWidth="1"/>
    <col min="6442" max="6442" width="4.5703125" customWidth="1"/>
    <col min="6443" max="6443" width="6.7109375" customWidth="1"/>
    <col min="6444" max="6444" width="8" customWidth="1"/>
    <col min="6445" max="6445" width="8.28515625" customWidth="1"/>
    <col min="6446" max="6454" width="3.42578125" customWidth="1"/>
    <col min="6455" max="6455" width="4.28515625" customWidth="1"/>
    <col min="6456" max="6456" width="10.28515625" customWidth="1"/>
    <col min="6457" max="6457" width="7" customWidth="1"/>
    <col min="6458" max="6480" width="9.140625" customWidth="1"/>
    <col min="6657" max="6657" width="5.28515625" customWidth="1"/>
    <col min="6658" max="6658" width="9.140625" hidden="1" customWidth="1"/>
    <col min="6659" max="6659" width="17.42578125" customWidth="1"/>
    <col min="6660" max="6660" width="10" bestFit="1" customWidth="1"/>
    <col min="6661" max="6661" width="7.85546875" customWidth="1"/>
    <col min="6662" max="6662" width="6.42578125" customWidth="1"/>
    <col min="6663" max="6663" width="9.140625" hidden="1" customWidth="1"/>
    <col min="6664" max="6664" width="7" customWidth="1"/>
    <col min="6665" max="6665" width="6" customWidth="1"/>
    <col min="6666" max="6666" width="7.7109375" customWidth="1"/>
    <col min="6667" max="6697" width="3.42578125" customWidth="1"/>
    <col min="6698" max="6698" width="4.5703125" customWidth="1"/>
    <col min="6699" max="6699" width="6.7109375" customWidth="1"/>
    <col min="6700" max="6700" width="8" customWidth="1"/>
    <col min="6701" max="6701" width="8.28515625" customWidth="1"/>
    <col min="6702" max="6710" width="3.42578125" customWidth="1"/>
    <col min="6711" max="6711" width="4.28515625" customWidth="1"/>
    <col min="6712" max="6712" width="10.28515625" customWidth="1"/>
    <col min="6713" max="6713" width="7" customWidth="1"/>
    <col min="6714" max="6736" width="9.140625" customWidth="1"/>
    <col min="6913" max="6913" width="5.28515625" customWidth="1"/>
    <col min="6914" max="6914" width="9.140625" hidden="1" customWidth="1"/>
    <col min="6915" max="6915" width="17.42578125" customWidth="1"/>
    <col min="6916" max="6916" width="10" bestFit="1" customWidth="1"/>
    <col min="6917" max="6917" width="7.85546875" customWidth="1"/>
    <col min="6918" max="6918" width="6.42578125" customWidth="1"/>
    <col min="6919" max="6919" width="9.140625" hidden="1" customWidth="1"/>
    <col min="6920" max="6920" width="7" customWidth="1"/>
    <col min="6921" max="6921" width="6" customWidth="1"/>
    <col min="6922" max="6922" width="7.7109375" customWidth="1"/>
    <col min="6923" max="6953" width="3.42578125" customWidth="1"/>
    <col min="6954" max="6954" width="4.5703125" customWidth="1"/>
    <col min="6955" max="6955" width="6.7109375" customWidth="1"/>
    <col min="6956" max="6956" width="8" customWidth="1"/>
    <col min="6957" max="6957" width="8.28515625" customWidth="1"/>
    <col min="6958" max="6966" width="3.42578125" customWidth="1"/>
    <col min="6967" max="6967" width="4.28515625" customWidth="1"/>
    <col min="6968" max="6968" width="10.28515625" customWidth="1"/>
    <col min="6969" max="6969" width="7" customWidth="1"/>
    <col min="6970" max="6992" width="9.140625" customWidth="1"/>
    <col min="7169" max="7169" width="5.28515625" customWidth="1"/>
    <col min="7170" max="7170" width="9.140625" hidden="1" customWidth="1"/>
    <col min="7171" max="7171" width="17.42578125" customWidth="1"/>
    <col min="7172" max="7172" width="10" bestFit="1" customWidth="1"/>
    <col min="7173" max="7173" width="7.85546875" customWidth="1"/>
    <col min="7174" max="7174" width="6.42578125" customWidth="1"/>
    <col min="7175" max="7175" width="9.140625" hidden="1" customWidth="1"/>
    <col min="7176" max="7176" width="7" customWidth="1"/>
    <col min="7177" max="7177" width="6" customWidth="1"/>
    <col min="7178" max="7178" width="7.7109375" customWidth="1"/>
    <col min="7179" max="7209" width="3.42578125" customWidth="1"/>
    <col min="7210" max="7210" width="4.5703125" customWidth="1"/>
    <col min="7211" max="7211" width="6.7109375" customWidth="1"/>
    <col min="7212" max="7212" width="8" customWidth="1"/>
    <col min="7213" max="7213" width="8.28515625" customWidth="1"/>
    <col min="7214" max="7222" width="3.42578125" customWidth="1"/>
    <col min="7223" max="7223" width="4.28515625" customWidth="1"/>
    <col min="7224" max="7224" width="10.28515625" customWidth="1"/>
    <col min="7225" max="7225" width="7" customWidth="1"/>
    <col min="7226" max="7248" width="9.140625" customWidth="1"/>
    <col min="7425" max="7425" width="5.28515625" customWidth="1"/>
    <col min="7426" max="7426" width="9.140625" hidden="1" customWidth="1"/>
    <col min="7427" max="7427" width="17.42578125" customWidth="1"/>
    <col min="7428" max="7428" width="10" bestFit="1" customWidth="1"/>
    <col min="7429" max="7429" width="7.85546875" customWidth="1"/>
    <col min="7430" max="7430" width="6.42578125" customWidth="1"/>
    <col min="7431" max="7431" width="9.140625" hidden="1" customWidth="1"/>
    <col min="7432" max="7432" width="7" customWidth="1"/>
    <col min="7433" max="7433" width="6" customWidth="1"/>
    <col min="7434" max="7434" width="7.7109375" customWidth="1"/>
    <col min="7435" max="7465" width="3.42578125" customWidth="1"/>
    <col min="7466" max="7466" width="4.5703125" customWidth="1"/>
    <col min="7467" max="7467" width="6.7109375" customWidth="1"/>
    <col min="7468" max="7468" width="8" customWidth="1"/>
    <col min="7469" max="7469" width="8.28515625" customWidth="1"/>
    <col min="7470" max="7478" width="3.42578125" customWidth="1"/>
    <col min="7479" max="7479" width="4.28515625" customWidth="1"/>
    <col min="7480" max="7480" width="10.28515625" customWidth="1"/>
    <col min="7481" max="7481" width="7" customWidth="1"/>
    <col min="7482" max="7504" width="9.140625" customWidth="1"/>
    <col min="7681" max="7681" width="5.28515625" customWidth="1"/>
    <col min="7682" max="7682" width="9.140625" hidden="1" customWidth="1"/>
    <col min="7683" max="7683" width="17.42578125" customWidth="1"/>
    <col min="7684" max="7684" width="10" bestFit="1" customWidth="1"/>
    <col min="7685" max="7685" width="7.85546875" customWidth="1"/>
    <col min="7686" max="7686" width="6.42578125" customWidth="1"/>
    <col min="7687" max="7687" width="9.140625" hidden="1" customWidth="1"/>
    <col min="7688" max="7688" width="7" customWidth="1"/>
    <col min="7689" max="7689" width="6" customWidth="1"/>
    <col min="7690" max="7690" width="7.7109375" customWidth="1"/>
    <col min="7691" max="7721" width="3.42578125" customWidth="1"/>
    <col min="7722" max="7722" width="4.5703125" customWidth="1"/>
    <col min="7723" max="7723" width="6.7109375" customWidth="1"/>
    <col min="7724" max="7724" width="8" customWidth="1"/>
    <col min="7725" max="7725" width="8.28515625" customWidth="1"/>
    <col min="7726" max="7734" width="3.42578125" customWidth="1"/>
    <col min="7735" max="7735" width="4.28515625" customWidth="1"/>
    <col min="7736" max="7736" width="10.28515625" customWidth="1"/>
    <col min="7737" max="7737" width="7" customWidth="1"/>
    <col min="7738" max="7760" width="9.140625" customWidth="1"/>
    <col min="7937" max="7937" width="5.28515625" customWidth="1"/>
    <col min="7938" max="7938" width="9.140625" hidden="1" customWidth="1"/>
    <col min="7939" max="7939" width="17.42578125" customWidth="1"/>
    <col min="7940" max="7940" width="10" bestFit="1" customWidth="1"/>
    <col min="7941" max="7941" width="7.85546875" customWidth="1"/>
    <col min="7942" max="7942" width="6.42578125" customWidth="1"/>
    <col min="7943" max="7943" width="9.140625" hidden="1" customWidth="1"/>
    <col min="7944" max="7944" width="7" customWidth="1"/>
    <col min="7945" max="7945" width="6" customWidth="1"/>
    <col min="7946" max="7946" width="7.7109375" customWidth="1"/>
    <col min="7947" max="7977" width="3.42578125" customWidth="1"/>
    <col min="7978" max="7978" width="4.5703125" customWidth="1"/>
    <col min="7979" max="7979" width="6.7109375" customWidth="1"/>
    <col min="7980" max="7980" width="8" customWidth="1"/>
    <col min="7981" max="7981" width="8.28515625" customWidth="1"/>
    <col min="7982" max="7990" width="3.42578125" customWidth="1"/>
    <col min="7991" max="7991" width="4.28515625" customWidth="1"/>
    <col min="7992" max="7992" width="10.28515625" customWidth="1"/>
    <col min="7993" max="7993" width="7" customWidth="1"/>
    <col min="7994" max="8016" width="9.140625" customWidth="1"/>
    <col min="8193" max="8193" width="5.28515625" customWidth="1"/>
    <col min="8194" max="8194" width="9.140625" hidden="1" customWidth="1"/>
    <col min="8195" max="8195" width="17.42578125" customWidth="1"/>
    <col min="8196" max="8196" width="10" bestFit="1" customWidth="1"/>
    <col min="8197" max="8197" width="7.85546875" customWidth="1"/>
    <col min="8198" max="8198" width="6.42578125" customWidth="1"/>
    <col min="8199" max="8199" width="9.140625" hidden="1" customWidth="1"/>
    <col min="8200" max="8200" width="7" customWidth="1"/>
    <col min="8201" max="8201" width="6" customWidth="1"/>
    <col min="8202" max="8202" width="7.7109375" customWidth="1"/>
    <col min="8203" max="8233" width="3.42578125" customWidth="1"/>
    <col min="8234" max="8234" width="4.5703125" customWidth="1"/>
    <col min="8235" max="8235" width="6.7109375" customWidth="1"/>
    <col min="8236" max="8236" width="8" customWidth="1"/>
    <col min="8237" max="8237" width="8.28515625" customWidth="1"/>
    <col min="8238" max="8246" width="3.42578125" customWidth="1"/>
    <col min="8247" max="8247" width="4.28515625" customWidth="1"/>
    <col min="8248" max="8248" width="10.28515625" customWidth="1"/>
    <col min="8249" max="8249" width="7" customWidth="1"/>
    <col min="8250" max="8272" width="9.140625" customWidth="1"/>
    <col min="8449" max="8449" width="5.28515625" customWidth="1"/>
    <col min="8450" max="8450" width="9.140625" hidden="1" customWidth="1"/>
    <col min="8451" max="8451" width="17.42578125" customWidth="1"/>
    <col min="8452" max="8452" width="10" bestFit="1" customWidth="1"/>
    <col min="8453" max="8453" width="7.85546875" customWidth="1"/>
    <col min="8454" max="8454" width="6.42578125" customWidth="1"/>
    <col min="8455" max="8455" width="9.140625" hidden="1" customWidth="1"/>
    <col min="8456" max="8456" width="7" customWidth="1"/>
    <col min="8457" max="8457" width="6" customWidth="1"/>
    <col min="8458" max="8458" width="7.7109375" customWidth="1"/>
    <col min="8459" max="8489" width="3.42578125" customWidth="1"/>
    <col min="8490" max="8490" width="4.5703125" customWidth="1"/>
    <col min="8491" max="8491" width="6.7109375" customWidth="1"/>
    <col min="8492" max="8492" width="8" customWidth="1"/>
    <col min="8493" max="8493" width="8.28515625" customWidth="1"/>
    <col min="8494" max="8502" width="3.42578125" customWidth="1"/>
    <col min="8503" max="8503" width="4.28515625" customWidth="1"/>
    <col min="8504" max="8504" width="10.28515625" customWidth="1"/>
    <col min="8505" max="8505" width="7" customWidth="1"/>
    <col min="8506" max="8528" width="9.140625" customWidth="1"/>
    <col min="8705" max="8705" width="5.28515625" customWidth="1"/>
    <col min="8706" max="8706" width="9.140625" hidden="1" customWidth="1"/>
    <col min="8707" max="8707" width="17.42578125" customWidth="1"/>
    <col min="8708" max="8708" width="10" bestFit="1" customWidth="1"/>
    <col min="8709" max="8709" width="7.85546875" customWidth="1"/>
    <col min="8710" max="8710" width="6.42578125" customWidth="1"/>
    <col min="8711" max="8711" width="9.140625" hidden="1" customWidth="1"/>
    <col min="8712" max="8712" width="7" customWidth="1"/>
    <col min="8713" max="8713" width="6" customWidth="1"/>
    <col min="8714" max="8714" width="7.7109375" customWidth="1"/>
    <col min="8715" max="8745" width="3.42578125" customWidth="1"/>
    <col min="8746" max="8746" width="4.5703125" customWidth="1"/>
    <col min="8747" max="8747" width="6.7109375" customWidth="1"/>
    <col min="8748" max="8748" width="8" customWidth="1"/>
    <col min="8749" max="8749" width="8.28515625" customWidth="1"/>
    <col min="8750" max="8758" width="3.42578125" customWidth="1"/>
    <col min="8759" max="8759" width="4.28515625" customWidth="1"/>
    <col min="8760" max="8760" width="10.28515625" customWidth="1"/>
    <col min="8761" max="8761" width="7" customWidth="1"/>
    <col min="8762" max="8784" width="9.140625" customWidth="1"/>
    <col min="8961" max="8961" width="5.28515625" customWidth="1"/>
    <col min="8962" max="8962" width="9.140625" hidden="1" customWidth="1"/>
    <col min="8963" max="8963" width="17.42578125" customWidth="1"/>
    <col min="8964" max="8964" width="10" bestFit="1" customWidth="1"/>
    <col min="8965" max="8965" width="7.85546875" customWidth="1"/>
    <col min="8966" max="8966" width="6.42578125" customWidth="1"/>
    <col min="8967" max="8967" width="9.140625" hidden="1" customWidth="1"/>
    <col min="8968" max="8968" width="7" customWidth="1"/>
    <col min="8969" max="8969" width="6" customWidth="1"/>
    <col min="8970" max="8970" width="7.7109375" customWidth="1"/>
    <col min="8971" max="9001" width="3.42578125" customWidth="1"/>
    <col min="9002" max="9002" width="4.5703125" customWidth="1"/>
    <col min="9003" max="9003" width="6.7109375" customWidth="1"/>
    <col min="9004" max="9004" width="8" customWidth="1"/>
    <col min="9005" max="9005" width="8.28515625" customWidth="1"/>
    <col min="9006" max="9014" width="3.42578125" customWidth="1"/>
    <col min="9015" max="9015" width="4.28515625" customWidth="1"/>
    <col min="9016" max="9016" width="10.28515625" customWidth="1"/>
    <col min="9017" max="9017" width="7" customWidth="1"/>
    <col min="9018" max="9040" width="9.140625" customWidth="1"/>
    <col min="9217" max="9217" width="5.28515625" customWidth="1"/>
    <col min="9218" max="9218" width="9.140625" hidden="1" customWidth="1"/>
    <col min="9219" max="9219" width="17.42578125" customWidth="1"/>
    <col min="9220" max="9220" width="10" bestFit="1" customWidth="1"/>
    <col min="9221" max="9221" width="7.85546875" customWidth="1"/>
    <col min="9222" max="9222" width="6.42578125" customWidth="1"/>
    <col min="9223" max="9223" width="9.140625" hidden="1" customWidth="1"/>
    <col min="9224" max="9224" width="7" customWidth="1"/>
    <col min="9225" max="9225" width="6" customWidth="1"/>
    <col min="9226" max="9226" width="7.7109375" customWidth="1"/>
    <col min="9227" max="9257" width="3.42578125" customWidth="1"/>
    <col min="9258" max="9258" width="4.5703125" customWidth="1"/>
    <col min="9259" max="9259" width="6.7109375" customWidth="1"/>
    <col min="9260" max="9260" width="8" customWidth="1"/>
    <col min="9261" max="9261" width="8.28515625" customWidth="1"/>
    <col min="9262" max="9270" width="3.42578125" customWidth="1"/>
    <col min="9271" max="9271" width="4.28515625" customWidth="1"/>
    <col min="9272" max="9272" width="10.28515625" customWidth="1"/>
    <col min="9273" max="9273" width="7" customWidth="1"/>
    <col min="9274" max="9296" width="9.140625" customWidth="1"/>
    <col min="9473" max="9473" width="5.28515625" customWidth="1"/>
    <col min="9474" max="9474" width="9.140625" hidden="1" customWidth="1"/>
    <col min="9475" max="9475" width="17.42578125" customWidth="1"/>
    <col min="9476" max="9476" width="10" bestFit="1" customWidth="1"/>
    <col min="9477" max="9477" width="7.85546875" customWidth="1"/>
    <col min="9478" max="9478" width="6.42578125" customWidth="1"/>
    <col min="9479" max="9479" width="9.140625" hidden="1" customWidth="1"/>
    <col min="9480" max="9480" width="7" customWidth="1"/>
    <col min="9481" max="9481" width="6" customWidth="1"/>
    <col min="9482" max="9482" width="7.7109375" customWidth="1"/>
    <col min="9483" max="9513" width="3.42578125" customWidth="1"/>
    <col min="9514" max="9514" width="4.5703125" customWidth="1"/>
    <col min="9515" max="9515" width="6.7109375" customWidth="1"/>
    <col min="9516" max="9516" width="8" customWidth="1"/>
    <col min="9517" max="9517" width="8.28515625" customWidth="1"/>
    <col min="9518" max="9526" width="3.42578125" customWidth="1"/>
    <col min="9527" max="9527" width="4.28515625" customWidth="1"/>
    <col min="9528" max="9528" width="10.28515625" customWidth="1"/>
    <col min="9529" max="9529" width="7" customWidth="1"/>
    <col min="9530" max="9552" width="9.140625" customWidth="1"/>
    <col min="9729" max="9729" width="5.28515625" customWidth="1"/>
    <col min="9730" max="9730" width="9.140625" hidden="1" customWidth="1"/>
    <col min="9731" max="9731" width="17.42578125" customWidth="1"/>
    <col min="9732" max="9732" width="10" bestFit="1" customWidth="1"/>
    <col min="9733" max="9733" width="7.85546875" customWidth="1"/>
    <col min="9734" max="9734" width="6.42578125" customWidth="1"/>
    <col min="9735" max="9735" width="9.140625" hidden="1" customWidth="1"/>
    <col min="9736" max="9736" width="7" customWidth="1"/>
    <col min="9737" max="9737" width="6" customWidth="1"/>
    <col min="9738" max="9738" width="7.7109375" customWidth="1"/>
    <col min="9739" max="9769" width="3.42578125" customWidth="1"/>
    <col min="9770" max="9770" width="4.5703125" customWidth="1"/>
    <col min="9771" max="9771" width="6.7109375" customWidth="1"/>
    <col min="9772" max="9772" width="8" customWidth="1"/>
    <col min="9773" max="9773" width="8.28515625" customWidth="1"/>
    <col min="9774" max="9782" width="3.42578125" customWidth="1"/>
    <col min="9783" max="9783" width="4.28515625" customWidth="1"/>
    <col min="9784" max="9784" width="10.28515625" customWidth="1"/>
    <col min="9785" max="9785" width="7" customWidth="1"/>
    <col min="9786" max="9808" width="9.140625" customWidth="1"/>
    <col min="9985" max="9985" width="5.28515625" customWidth="1"/>
    <col min="9986" max="9986" width="9.140625" hidden="1" customWidth="1"/>
    <col min="9987" max="9987" width="17.42578125" customWidth="1"/>
    <col min="9988" max="9988" width="10" bestFit="1" customWidth="1"/>
    <col min="9989" max="9989" width="7.85546875" customWidth="1"/>
    <col min="9990" max="9990" width="6.42578125" customWidth="1"/>
    <col min="9991" max="9991" width="9.140625" hidden="1" customWidth="1"/>
    <col min="9992" max="9992" width="7" customWidth="1"/>
    <col min="9993" max="9993" width="6" customWidth="1"/>
    <col min="9994" max="9994" width="7.7109375" customWidth="1"/>
    <col min="9995" max="10025" width="3.42578125" customWidth="1"/>
    <col min="10026" max="10026" width="4.5703125" customWidth="1"/>
    <col min="10027" max="10027" width="6.7109375" customWidth="1"/>
    <col min="10028" max="10028" width="8" customWidth="1"/>
    <col min="10029" max="10029" width="8.28515625" customWidth="1"/>
    <col min="10030" max="10038" width="3.42578125" customWidth="1"/>
    <col min="10039" max="10039" width="4.28515625" customWidth="1"/>
    <col min="10040" max="10040" width="10.28515625" customWidth="1"/>
    <col min="10041" max="10041" width="7" customWidth="1"/>
    <col min="10042" max="10064" width="9.140625" customWidth="1"/>
    <col min="10241" max="10241" width="5.28515625" customWidth="1"/>
    <col min="10242" max="10242" width="9.140625" hidden="1" customWidth="1"/>
    <col min="10243" max="10243" width="17.42578125" customWidth="1"/>
    <col min="10244" max="10244" width="10" bestFit="1" customWidth="1"/>
    <col min="10245" max="10245" width="7.85546875" customWidth="1"/>
    <col min="10246" max="10246" width="6.42578125" customWidth="1"/>
    <col min="10247" max="10247" width="9.140625" hidden="1" customWidth="1"/>
    <col min="10248" max="10248" width="7" customWidth="1"/>
    <col min="10249" max="10249" width="6" customWidth="1"/>
    <col min="10250" max="10250" width="7.7109375" customWidth="1"/>
    <col min="10251" max="10281" width="3.42578125" customWidth="1"/>
    <col min="10282" max="10282" width="4.5703125" customWidth="1"/>
    <col min="10283" max="10283" width="6.7109375" customWidth="1"/>
    <col min="10284" max="10284" width="8" customWidth="1"/>
    <col min="10285" max="10285" width="8.28515625" customWidth="1"/>
    <col min="10286" max="10294" width="3.42578125" customWidth="1"/>
    <col min="10295" max="10295" width="4.28515625" customWidth="1"/>
    <col min="10296" max="10296" width="10.28515625" customWidth="1"/>
    <col min="10297" max="10297" width="7" customWidth="1"/>
    <col min="10298" max="10320" width="9.140625" customWidth="1"/>
    <col min="10497" max="10497" width="5.28515625" customWidth="1"/>
    <col min="10498" max="10498" width="9.140625" hidden="1" customWidth="1"/>
    <col min="10499" max="10499" width="17.42578125" customWidth="1"/>
    <col min="10500" max="10500" width="10" bestFit="1" customWidth="1"/>
    <col min="10501" max="10501" width="7.85546875" customWidth="1"/>
    <col min="10502" max="10502" width="6.42578125" customWidth="1"/>
    <col min="10503" max="10503" width="9.140625" hidden="1" customWidth="1"/>
    <col min="10504" max="10504" width="7" customWidth="1"/>
    <col min="10505" max="10505" width="6" customWidth="1"/>
    <col min="10506" max="10506" width="7.7109375" customWidth="1"/>
    <col min="10507" max="10537" width="3.42578125" customWidth="1"/>
    <col min="10538" max="10538" width="4.5703125" customWidth="1"/>
    <col min="10539" max="10539" width="6.7109375" customWidth="1"/>
    <col min="10540" max="10540" width="8" customWidth="1"/>
    <col min="10541" max="10541" width="8.28515625" customWidth="1"/>
    <col min="10542" max="10550" width="3.42578125" customWidth="1"/>
    <col min="10551" max="10551" width="4.28515625" customWidth="1"/>
    <col min="10552" max="10552" width="10.28515625" customWidth="1"/>
    <col min="10553" max="10553" width="7" customWidth="1"/>
    <col min="10554" max="10576" width="9.140625" customWidth="1"/>
    <col min="10753" max="10753" width="5.28515625" customWidth="1"/>
    <col min="10754" max="10754" width="9.140625" hidden="1" customWidth="1"/>
    <col min="10755" max="10755" width="17.42578125" customWidth="1"/>
    <col min="10756" max="10756" width="10" bestFit="1" customWidth="1"/>
    <col min="10757" max="10757" width="7.85546875" customWidth="1"/>
    <col min="10758" max="10758" width="6.42578125" customWidth="1"/>
    <col min="10759" max="10759" width="9.140625" hidden="1" customWidth="1"/>
    <col min="10760" max="10760" width="7" customWidth="1"/>
    <col min="10761" max="10761" width="6" customWidth="1"/>
    <col min="10762" max="10762" width="7.7109375" customWidth="1"/>
    <col min="10763" max="10793" width="3.42578125" customWidth="1"/>
    <col min="10794" max="10794" width="4.5703125" customWidth="1"/>
    <col min="10795" max="10795" width="6.7109375" customWidth="1"/>
    <col min="10796" max="10796" width="8" customWidth="1"/>
    <col min="10797" max="10797" width="8.28515625" customWidth="1"/>
    <col min="10798" max="10806" width="3.42578125" customWidth="1"/>
    <col min="10807" max="10807" width="4.28515625" customWidth="1"/>
    <col min="10808" max="10808" width="10.28515625" customWidth="1"/>
    <col min="10809" max="10809" width="7" customWidth="1"/>
    <col min="10810" max="10832" width="9.140625" customWidth="1"/>
    <col min="11009" max="11009" width="5.28515625" customWidth="1"/>
    <col min="11010" max="11010" width="9.140625" hidden="1" customWidth="1"/>
    <col min="11011" max="11011" width="17.42578125" customWidth="1"/>
    <col min="11012" max="11012" width="10" bestFit="1" customWidth="1"/>
    <col min="11013" max="11013" width="7.85546875" customWidth="1"/>
    <col min="11014" max="11014" width="6.42578125" customWidth="1"/>
    <col min="11015" max="11015" width="9.140625" hidden="1" customWidth="1"/>
    <col min="11016" max="11016" width="7" customWidth="1"/>
    <col min="11017" max="11017" width="6" customWidth="1"/>
    <col min="11018" max="11018" width="7.7109375" customWidth="1"/>
    <col min="11019" max="11049" width="3.42578125" customWidth="1"/>
    <col min="11050" max="11050" width="4.5703125" customWidth="1"/>
    <col min="11051" max="11051" width="6.7109375" customWidth="1"/>
    <col min="11052" max="11052" width="8" customWidth="1"/>
    <col min="11053" max="11053" width="8.28515625" customWidth="1"/>
    <col min="11054" max="11062" width="3.42578125" customWidth="1"/>
    <col min="11063" max="11063" width="4.28515625" customWidth="1"/>
    <col min="11064" max="11064" width="10.28515625" customWidth="1"/>
    <col min="11065" max="11065" width="7" customWidth="1"/>
    <col min="11066" max="11088" width="9.140625" customWidth="1"/>
    <col min="11265" max="11265" width="5.28515625" customWidth="1"/>
    <col min="11266" max="11266" width="9.140625" hidden="1" customWidth="1"/>
    <col min="11267" max="11267" width="17.42578125" customWidth="1"/>
    <col min="11268" max="11268" width="10" bestFit="1" customWidth="1"/>
    <col min="11269" max="11269" width="7.85546875" customWidth="1"/>
    <col min="11270" max="11270" width="6.42578125" customWidth="1"/>
    <col min="11271" max="11271" width="9.140625" hidden="1" customWidth="1"/>
    <col min="11272" max="11272" width="7" customWidth="1"/>
    <col min="11273" max="11273" width="6" customWidth="1"/>
    <col min="11274" max="11274" width="7.7109375" customWidth="1"/>
    <col min="11275" max="11305" width="3.42578125" customWidth="1"/>
    <col min="11306" max="11306" width="4.5703125" customWidth="1"/>
    <col min="11307" max="11307" width="6.7109375" customWidth="1"/>
    <col min="11308" max="11308" width="8" customWidth="1"/>
    <col min="11309" max="11309" width="8.28515625" customWidth="1"/>
    <col min="11310" max="11318" width="3.42578125" customWidth="1"/>
    <col min="11319" max="11319" width="4.28515625" customWidth="1"/>
    <col min="11320" max="11320" width="10.28515625" customWidth="1"/>
    <col min="11321" max="11321" width="7" customWidth="1"/>
    <col min="11322" max="11344" width="9.140625" customWidth="1"/>
    <col min="11521" max="11521" width="5.28515625" customWidth="1"/>
    <col min="11522" max="11522" width="9.140625" hidden="1" customWidth="1"/>
    <col min="11523" max="11523" width="17.42578125" customWidth="1"/>
    <col min="11524" max="11524" width="10" bestFit="1" customWidth="1"/>
    <col min="11525" max="11525" width="7.85546875" customWidth="1"/>
    <col min="11526" max="11526" width="6.42578125" customWidth="1"/>
    <col min="11527" max="11527" width="9.140625" hidden="1" customWidth="1"/>
    <col min="11528" max="11528" width="7" customWidth="1"/>
    <col min="11529" max="11529" width="6" customWidth="1"/>
    <col min="11530" max="11530" width="7.7109375" customWidth="1"/>
    <col min="11531" max="11561" width="3.42578125" customWidth="1"/>
    <col min="11562" max="11562" width="4.5703125" customWidth="1"/>
    <col min="11563" max="11563" width="6.7109375" customWidth="1"/>
    <col min="11564" max="11564" width="8" customWidth="1"/>
    <col min="11565" max="11565" width="8.28515625" customWidth="1"/>
    <col min="11566" max="11574" width="3.42578125" customWidth="1"/>
    <col min="11575" max="11575" width="4.28515625" customWidth="1"/>
    <col min="11576" max="11576" width="10.28515625" customWidth="1"/>
    <col min="11577" max="11577" width="7" customWidth="1"/>
    <col min="11578" max="11600" width="9.140625" customWidth="1"/>
    <col min="11777" max="11777" width="5.28515625" customWidth="1"/>
    <col min="11778" max="11778" width="9.140625" hidden="1" customWidth="1"/>
    <col min="11779" max="11779" width="17.42578125" customWidth="1"/>
    <col min="11780" max="11780" width="10" bestFit="1" customWidth="1"/>
    <col min="11781" max="11781" width="7.85546875" customWidth="1"/>
    <col min="11782" max="11782" width="6.42578125" customWidth="1"/>
    <col min="11783" max="11783" width="9.140625" hidden="1" customWidth="1"/>
    <col min="11784" max="11784" width="7" customWidth="1"/>
    <col min="11785" max="11785" width="6" customWidth="1"/>
    <col min="11786" max="11786" width="7.7109375" customWidth="1"/>
    <col min="11787" max="11817" width="3.42578125" customWidth="1"/>
    <col min="11818" max="11818" width="4.5703125" customWidth="1"/>
    <col min="11819" max="11819" width="6.7109375" customWidth="1"/>
    <col min="11820" max="11820" width="8" customWidth="1"/>
    <col min="11821" max="11821" width="8.28515625" customWidth="1"/>
    <col min="11822" max="11830" width="3.42578125" customWidth="1"/>
    <col min="11831" max="11831" width="4.28515625" customWidth="1"/>
    <col min="11832" max="11832" width="10.28515625" customWidth="1"/>
    <col min="11833" max="11833" width="7" customWidth="1"/>
    <col min="11834" max="11856" width="9.140625" customWidth="1"/>
    <col min="12033" max="12033" width="5.28515625" customWidth="1"/>
    <col min="12034" max="12034" width="9.140625" hidden="1" customWidth="1"/>
    <col min="12035" max="12035" width="17.42578125" customWidth="1"/>
    <col min="12036" max="12036" width="10" bestFit="1" customWidth="1"/>
    <col min="12037" max="12037" width="7.85546875" customWidth="1"/>
    <col min="12038" max="12038" width="6.42578125" customWidth="1"/>
    <col min="12039" max="12039" width="9.140625" hidden="1" customWidth="1"/>
    <col min="12040" max="12040" width="7" customWidth="1"/>
    <col min="12041" max="12041" width="6" customWidth="1"/>
    <col min="12042" max="12042" width="7.7109375" customWidth="1"/>
    <col min="12043" max="12073" width="3.42578125" customWidth="1"/>
    <col min="12074" max="12074" width="4.5703125" customWidth="1"/>
    <col min="12075" max="12075" width="6.7109375" customWidth="1"/>
    <col min="12076" max="12076" width="8" customWidth="1"/>
    <col min="12077" max="12077" width="8.28515625" customWidth="1"/>
    <col min="12078" max="12086" width="3.42578125" customWidth="1"/>
    <col min="12087" max="12087" width="4.28515625" customWidth="1"/>
    <col min="12088" max="12088" width="10.28515625" customWidth="1"/>
    <col min="12089" max="12089" width="7" customWidth="1"/>
    <col min="12090" max="12112" width="9.140625" customWidth="1"/>
    <col min="12289" max="12289" width="5.28515625" customWidth="1"/>
    <col min="12290" max="12290" width="9.140625" hidden="1" customWidth="1"/>
    <col min="12291" max="12291" width="17.42578125" customWidth="1"/>
    <col min="12292" max="12292" width="10" bestFit="1" customWidth="1"/>
    <col min="12293" max="12293" width="7.85546875" customWidth="1"/>
    <col min="12294" max="12294" width="6.42578125" customWidth="1"/>
    <col min="12295" max="12295" width="9.140625" hidden="1" customWidth="1"/>
    <col min="12296" max="12296" width="7" customWidth="1"/>
    <col min="12297" max="12297" width="6" customWidth="1"/>
    <col min="12298" max="12298" width="7.7109375" customWidth="1"/>
    <col min="12299" max="12329" width="3.42578125" customWidth="1"/>
    <col min="12330" max="12330" width="4.5703125" customWidth="1"/>
    <col min="12331" max="12331" width="6.7109375" customWidth="1"/>
    <col min="12332" max="12332" width="8" customWidth="1"/>
    <col min="12333" max="12333" width="8.28515625" customWidth="1"/>
    <col min="12334" max="12342" width="3.42578125" customWidth="1"/>
    <col min="12343" max="12343" width="4.28515625" customWidth="1"/>
    <col min="12344" max="12344" width="10.28515625" customWidth="1"/>
    <col min="12345" max="12345" width="7" customWidth="1"/>
    <col min="12346" max="12368" width="9.140625" customWidth="1"/>
    <col min="12545" max="12545" width="5.28515625" customWidth="1"/>
    <col min="12546" max="12546" width="9.140625" hidden="1" customWidth="1"/>
    <col min="12547" max="12547" width="17.42578125" customWidth="1"/>
    <col min="12548" max="12548" width="10" bestFit="1" customWidth="1"/>
    <col min="12549" max="12549" width="7.85546875" customWidth="1"/>
    <col min="12550" max="12550" width="6.42578125" customWidth="1"/>
    <col min="12551" max="12551" width="9.140625" hidden="1" customWidth="1"/>
    <col min="12552" max="12552" width="7" customWidth="1"/>
    <col min="12553" max="12553" width="6" customWidth="1"/>
    <col min="12554" max="12554" width="7.7109375" customWidth="1"/>
    <col min="12555" max="12585" width="3.42578125" customWidth="1"/>
    <col min="12586" max="12586" width="4.5703125" customWidth="1"/>
    <col min="12587" max="12587" width="6.7109375" customWidth="1"/>
    <col min="12588" max="12588" width="8" customWidth="1"/>
    <col min="12589" max="12589" width="8.28515625" customWidth="1"/>
    <col min="12590" max="12598" width="3.42578125" customWidth="1"/>
    <col min="12599" max="12599" width="4.28515625" customWidth="1"/>
    <col min="12600" max="12600" width="10.28515625" customWidth="1"/>
    <col min="12601" max="12601" width="7" customWidth="1"/>
    <col min="12602" max="12624" width="9.140625" customWidth="1"/>
    <col min="12801" max="12801" width="5.28515625" customWidth="1"/>
    <col min="12802" max="12802" width="9.140625" hidden="1" customWidth="1"/>
    <col min="12803" max="12803" width="17.42578125" customWidth="1"/>
    <col min="12804" max="12804" width="10" bestFit="1" customWidth="1"/>
    <col min="12805" max="12805" width="7.85546875" customWidth="1"/>
    <col min="12806" max="12806" width="6.42578125" customWidth="1"/>
    <col min="12807" max="12807" width="9.140625" hidden="1" customWidth="1"/>
    <col min="12808" max="12808" width="7" customWidth="1"/>
    <col min="12809" max="12809" width="6" customWidth="1"/>
    <col min="12810" max="12810" width="7.7109375" customWidth="1"/>
    <col min="12811" max="12841" width="3.42578125" customWidth="1"/>
    <col min="12842" max="12842" width="4.5703125" customWidth="1"/>
    <col min="12843" max="12843" width="6.7109375" customWidth="1"/>
    <col min="12844" max="12844" width="8" customWidth="1"/>
    <col min="12845" max="12845" width="8.28515625" customWidth="1"/>
    <col min="12846" max="12854" width="3.42578125" customWidth="1"/>
    <col min="12855" max="12855" width="4.28515625" customWidth="1"/>
    <col min="12856" max="12856" width="10.28515625" customWidth="1"/>
    <col min="12857" max="12857" width="7" customWidth="1"/>
    <col min="12858" max="12880" width="9.140625" customWidth="1"/>
    <col min="13057" max="13057" width="5.28515625" customWidth="1"/>
    <col min="13058" max="13058" width="9.140625" hidden="1" customWidth="1"/>
    <col min="13059" max="13059" width="17.42578125" customWidth="1"/>
    <col min="13060" max="13060" width="10" bestFit="1" customWidth="1"/>
    <col min="13061" max="13061" width="7.85546875" customWidth="1"/>
    <col min="13062" max="13062" width="6.42578125" customWidth="1"/>
    <col min="13063" max="13063" width="9.140625" hidden="1" customWidth="1"/>
    <col min="13064" max="13064" width="7" customWidth="1"/>
    <col min="13065" max="13065" width="6" customWidth="1"/>
    <col min="13066" max="13066" width="7.7109375" customWidth="1"/>
    <col min="13067" max="13097" width="3.42578125" customWidth="1"/>
    <col min="13098" max="13098" width="4.5703125" customWidth="1"/>
    <col min="13099" max="13099" width="6.7109375" customWidth="1"/>
    <col min="13100" max="13100" width="8" customWidth="1"/>
    <col min="13101" max="13101" width="8.28515625" customWidth="1"/>
    <col min="13102" max="13110" width="3.42578125" customWidth="1"/>
    <col min="13111" max="13111" width="4.28515625" customWidth="1"/>
    <col min="13112" max="13112" width="10.28515625" customWidth="1"/>
    <col min="13113" max="13113" width="7" customWidth="1"/>
    <col min="13114" max="13136" width="9.140625" customWidth="1"/>
    <col min="13313" max="13313" width="5.28515625" customWidth="1"/>
    <col min="13314" max="13314" width="9.140625" hidden="1" customWidth="1"/>
    <col min="13315" max="13315" width="17.42578125" customWidth="1"/>
    <col min="13316" max="13316" width="10" bestFit="1" customWidth="1"/>
    <col min="13317" max="13317" width="7.85546875" customWidth="1"/>
    <col min="13318" max="13318" width="6.42578125" customWidth="1"/>
    <col min="13319" max="13319" width="9.140625" hidden="1" customWidth="1"/>
    <col min="13320" max="13320" width="7" customWidth="1"/>
    <col min="13321" max="13321" width="6" customWidth="1"/>
    <col min="13322" max="13322" width="7.7109375" customWidth="1"/>
    <col min="13323" max="13353" width="3.42578125" customWidth="1"/>
    <col min="13354" max="13354" width="4.5703125" customWidth="1"/>
    <col min="13355" max="13355" width="6.7109375" customWidth="1"/>
    <col min="13356" max="13356" width="8" customWidth="1"/>
    <col min="13357" max="13357" width="8.28515625" customWidth="1"/>
    <col min="13358" max="13366" width="3.42578125" customWidth="1"/>
    <col min="13367" max="13367" width="4.28515625" customWidth="1"/>
    <col min="13368" max="13368" width="10.28515625" customWidth="1"/>
    <col min="13369" max="13369" width="7" customWidth="1"/>
    <col min="13370" max="13392" width="9.140625" customWidth="1"/>
    <col min="13569" max="13569" width="5.28515625" customWidth="1"/>
    <col min="13570" max="13570" width="9.140625" hidden="1" customWidth="1"/>
    <col min="13571" max="13571" width="17.42578125" customWidth="1"/>
    <col min="13572" max="13572" width="10" bestFit="1" customWidth="1"/>
    <col min="13573" max="13573" width="7.85546875" customWidth="1"/>
    <col min="13574" max="13574" width="6.42578125" customWidth="1"/>
    <col min="13575" max="13575" width="9.140625" hidden="1" customWidth="1"/>
    <col min="13576" max="13576" width="7" customWidth="1"/>
    <col min="13577" max="13577" width="6" customWidth="1"/>
    <col min="13578" max="13578" width="7.7109375" customWidth="1"/>
    <col min="13579" max="13609" width="3.42578125" customWidth="1"/>
    <col min="13610" max="13610" width="4.5703125" customWidth="1"/>
    <col min="13611" max="13611" width="6.7109375" customWidth="1"/>
    <col min="13612" max="13612" width="8" customWidth="1"/>
    <col min="13613" max="13613" width="8.28515625" customWidth="1"/>
    <col min="13614" max="13622" width="3.42578125" customWidth="1"/>
    <col min="13623" max="13623" width="4.28515625" customWidth="1"/>
    <col min="13624" max="13624" width="10.28515625" customWidth="1"/>
    <col min="13625" max="13625" width="7" customWidth="1"/>
    <col min="13626" max="13648" width="9.140625" customWidth="1"/>
    <col min="13825" max="13825" width="5.28515625" customWidth="1"/>
    <col min="13826" max="13826" width="9.140625" hidden="1" customWidth="1"/>
    <col min="13827" max="13827" width="17.42578125" customWidth="1"/>
    <col min="13828" max="13828" width="10" bestFit="1" customWidth="1"/>
    <col min="13829" max="13829" width="7.85546875" customWidth="1"/>
    <col min="13830" max="13830" width="6.42578125" customWidth="1"/>
    <col min="13831" max="13831" width="9.140625" hidden="1" customWidth="1"/>
    <col min="13832" max="13832" width="7" customWidth="1"/>
    <col min="13833" max="13833" width="6" customWidth="1"/>
    <col min="13834" max="13834" width="7.7109375" customWidth="1"/>
    <col min="13835" max="13865" width="3.42578125" customWidth="1"/>
    <col min="13866" max="13866" width="4.5703125" customWidth="1"/>
    <col min="13867" max="13867" width="6.7109375" customWidth="1"/>
    <col min="13868" max="13868" width="8" customWidth="1"/>
    <col min="13869" max="13869" width="8.28515625" customWidth="1"/>
    <col min="13870" max="13878" width="3.42578125" customWidth="1"/>
    <col min="13879" max="13879" width="4.28515625" customWidth="1"/>
    <col min="13880" max="13880" width="10.28515625" customWidth="1"/>
    <col min="13881" max="13881" width="7" customWidth="1"/>
    <col min="13882" max="13904" width="9.140625" customWidth="1"/>
    <col min="14081" max="14081" width="5.28515625" customWidth="1"/>
    <col min="14082" max="14082" width="9.140625" hidden="1" customWidth="1"/>
    <col min="14083" max="14083" width="17.42578125" customWidth="1"/>
    <col min="14084" max="14084" width="10" bestFit="1" customWidth="1"/>
    <col min="14085" max="14085" width="7.85546875" customWidth="1"/>
    <col min="14086" max="14086" width="6.42578125" customWidth="1"/>
    <col min="14087" max="14087" width="9.140625" hidden="1" customWidth="1"/>
    <col min="14088" max="14088" width="7" customWidth="1"/>
    <col min="14089" max="14089" width="6" customWidth="1"/>
    <col min="14090" max="14090" width="7.7109375" customWidth="1"/>
    <col min="14091" max="14121" width="3.42578125" customWidth="1"/>
    <col min="14122" max="14122" width="4.5703125" customWidth="1"/>
    <col min="14123" max="14123" width="6.7109375" customWidth="1"/>
    <col min="14124" max="14124" width="8" customWidth="1"/>
    <col min="14125" max="14125" width="8.28515625" customWidth="1"/>
    <col min="14126" max="14134" width="3.42578125" customWidth="1"/>
    <col min="14135" max="14135" width="4.28515625" customWidth="1"/>
    <col min="14136" max="14136" width="10.28515625" customWidth="1"/>
    <col min="14137" max="14137" width="7" customWidth="1"/>
    <col min="14138" max="14160" width="9.140625" customWidth="1"/>
    <col min="14337" max="14337" width="5.28515625" customWidth="1"/>
    <col min="14338" max="14338" width="9.140625" hidden="1" customWidth="1"/>
    <col min="14339" max="14339" width="17.42578125" customWidth="1"/>
    <col min="14340" max="14340" width="10" bestFit="1" customWidth="1"/>
    <col min="14341" max="14341" width="7.85546875" customWidth="1"/>
    <col min="14342" max="14342" width="6.42578125" customWidth="1"/>
    <col min="14343" max="14343" width="9.140625" hidden="1" customWidth="1"/>
    <col min="14344" max="14344" width="7" customWidth="1"/>
    <col min="14345" max="14345" width="6" customWidth="1"/>
    <col min="14346" max="14346" width="7.7109375" customWidth="1"/>
    <col min="14347" max="14377" width="3.42578125" customWidth="1"/>
    <col min="14378" max="14378" width="4.5703125" customWidth="1"/>
    <col min="14379" max="14379" width="6.7109375" customWidth="1"/>
    <col min="14380" max="14380" width="8" customWidth="1"/>
    <col min="14381" max="14381" width="8.28515625" customWidth="1"/>
    <col min="14382" max="14390" width="3.42578125" customWidth="1"/>
    <col min="14391" max="14391" width="4.28515625" customWidth="1"/>
    <col min="14392" max="14392" width="10.28515625" customWidth="1"/>
    <col min="14393" max="14393" width="7" customWidth="1"/>
    <col min="14394" max="14416" width="9.140625" customWidth="1"/>
    <col min="14593" max="14593" width="5.28515625" customWidth="1"/>
    <col min="14594" max="14594" width="9.140625" hidden="1" customWidth="1"/>
    <col min="14595" max="14595" width="17.42578125" customWidth="1"/>
    <col min="14596" max="14596" width="10" bestFit="1" customWidth="1"/>
    <col min="14597" max="14597" width="7.85546875" customWidth="1"/>
    <col min="14598" max="14598" width="6.42578125" customWidth="1"/>
    <col min="14599" max="14599" width="9.140625" hidden="1" customWidth="1"/>
    <col min="14600" max="14600" width="7" customWidth="1"/>
    <col min="14601" max="14601" width="6" customWidth="1"/>
    <col min="14602" max="14602" width="7.7109375" customWidth="1"/>
    <col min="14603" max="14633" width="3.42578125" customWidth="1"/>
    <col min="14634" max="14634" width="4.5703125" customWidth="1"/>
    <col min="14635" max="14635" width="6.7109375" customWidth="1"/>
    <col min="14636" max="14636" width="8" customWidth="1"/>
    <col min="14637" max="14637" width="8.28515625" customWidth="1"/>
    <col min="14638" max="14646" width="3.42578125" customWidth="1"/>
    <col min="14647" max="14647" width="4.28515625" customWidth="1"/>
    <col min="14648" max="14648" width="10.28515625" customWidth="1"/>
    <col min="14649" max="14649" width="7" customWidth="1"/>
    <col min="14650" max="14672" width="9.140625" customWidth="1"/>
    <col min="14849" max="14849" width="5.28515625" customWidth="1"/>
    <col min="14850" max="14850" width="9.140625" hidden="1" customWidth="1"/>
    <col min="14851" max="14851" width="17.42578125" customWidth="1"/>
    <col min="14852" max="14852" width="10" bestFit="1" customWidth="1"/>
    <col min="14853" max="14853" width="7.85546875" customWidth="1"/>
    <col min="14854" max="14854" width="6.42578125" customWidth="1"/>
    <col min="14855" max="14855" width="9.140625" hidden="1" customWidth="1"/>
    <col min="14856" max="14856" width="7" customWidth="1"/>
    <col min="14857" max="14857" width="6" customWidth="1"/>
    <col min="14858" max="14858" width="7.7109375" customWidth="1"/>
    <col min="14859" max="14889" width="3.42578125" customWidth="1"/>
    <col min="14890" max="14890" width="4.5703125" customWidth="1"/>
    <col min="14891" max="14891" width="6.7109375" customWidth="1"/>
    <col min="14892" max="14892" width="8" customWidth="1"/>
    <col min="14893" max="14893" width="8.28515625" customWidth="1"/>
    <col min="14894" max="14902" width="3.42578125" customWidth="1"/>
    <col min="14903" max="14903" width="4.28515625" customWidth="1"/>
    <col min="14904" max="14904" width="10.28515625" customWidth="1"/>
    <col min="14905" max="14905" width="7" customWidth="1"/>
    <col min="14906" max="14928" width="9.140625" customWidth="1"/>
    <col min="15105" max="15105" width="5.28515625" customWidth="1"/>
    <col min="15106" max="15106" width="9.140625" hidden="1" customWidth="1"/>
    <col min="15107" max="15107" width="17.42578125" customWidth="1"/>
    <col min="15108" max="15108" width="10" bestFit="1" customWidth="1"/>
    <col min="15109" max="15109" width="7.85546875" customWidth="1"/>
    <col min="15110" max="15110" width="6.42578125" customWidth="1"/>
    <col min="15111" max="15111" width="9.140625" hidden="1" customWidth="1"/>
    <col min="15112" max="15112" width="7" customWidth="1"/>
    <col min="15113" max="15113" width="6" customWidth="1"/>
    <col min="15114" max="15114" width="7.7109375" customWidth="1"/>
    <col min="15115" max="15145" width="3.42578125" customWidth="1"/>
    <col min="15146" max="15146" width="4.5703125" customWidth="1"/>
    <col min="15147" max="15147" width="6.7109375" customWidth="1"/>
    <col min="15148" max="15148" width="8" customWidth="1"/>
    <col min="15149" max="15149" width="8.28515625" customWidth="1"/>
    <col min="15150" max="15158" width="3.42578125" customWidth="1"/>
    <col min="15159" max="15159" width="4.28515625" customWidth="1"/>
    <col min="15160" max="15160" width="10.28515625" customWidth="1"/>
    <col min="15161" max="15161" width="7" customWidth="1"/>
    <col min="15162" max="15184" width="9.140625" customWidth="1"/>
    <col min="15361" max="15361" width="5.28515625" customWidth="1"/>
    <col min="15362" max="15362" width="9.140625" hidden="1" customWidth="1"/>
    <col min="15363" max="15363" width="17.42578125" customWidth="1"/>
    <col min="15364" max="15364" width="10" bestFit="1" customWidth="1"/>
    <col min="15365" max="15365" width="7.85546875" customWidth="1"/>
    <col min="15366" max="15366" width="6.42578125" customWidth="1"/>
    <col min="15367" max="15367" width="9.140625" hidden="1" customWidth="1"/>
    <col min="15368" max="15368" width="7" customWidth="1"/>
    <col min="15369" max="15369" width="6" customWidth="1"/>
    <col min="15370" max="15370" width="7.7109375" customWidth="1"/>
    <col min="15371" max="15401" width="3.42578125" customWidth="1"/>
    <col min="15402" max="15402" width="4.5703125" customWidth="1"/>
    <col min="15403" max="15403" width="6.7109375" customWidth="1"/>
    <col min="15404" max="15404" width="8" customWidth="1"/>
    <col min="15405" max="15405" width="8.28515625" customWidth="1"/>
    <col min="15406" max="15414" width="3.42578125" customWidth="1"/>
    <col min="15415" max="15415" width="4.28515625" customWidth="1"/>
    <col min="15416" max="15416" width="10.28515625" customWidth="1"/>
    <col min="15417" max="15417" width="7" customWidth="1"/>
    <col min="15418" max="15440" width="9.140625" customWidth="1"/>
    <col min="15617" max="15617" width="5.28515625" customWidth="1"/>
    <col min="15618" max="15618" width="9.140625" hidden="1" customWidth="1"/>
    <col min="15619" max="15619" width="17.42578125" customWidth="1"/>
    <col min="15620" max="15620" width="10" bestFit="1" customWidth="1"/>
    <col min="15621" max="15621" width="7.85546875" customWidth="1"/>
    <col min="15622" max="15622" width="6.42578125" customWidth="1"/>
    <col min="15623" max="15623" width="9.140625" hidden="1" customWidth="1"/>
    <col min="15624" max="15624" width="7" customWidth="1"/>
    <col min="15625" max="15625" width="6" customWidth="1"/>
    <col min="15626" max="15626" width="7.7109375" customWidth="1"/>
    <col min="15627" max="15657" width="3.42578125" customWidth="1"/>
    <col min="15658" max="15658" width="4.5703125" customWidth="1"/>
    <col min="15659" max="15659" width="6.7109375" customWidth="1"/>
    <col min="15660" max="15660" width="8" customWidth="1"/>
    <col min="15661" max="15661" width="8.28515625" customWidth="1"/>
    <col min="15662" max="15670" width="3.42578125" customWidth="1"/>
    <col min="15671" max="15671" width="4.28515625" customWidth="1"/>
    <col min="15672" max="15672" width="10.28515625" customWidth="1"/>
    <col min="15673" max="15673" width="7" customWidth="1"/>
    <col min="15674" max="15696" width="9.140625" customWidth="1"/>
    <col min="15873" max="15873" width="5.28515625" customWidth="1"/>
    <col min="15874" max="15874" width="9.140625" hidden="1" customWidth="1"/>
    <col min="15875" max="15875" width="17.42578125" customWidth="1"/>
    <col min="15876" max="15876" width="10" bestFit="1" customWidth="1"/>
    <col min="15877" max="15877" width="7.85546875" customWidth="1"/>
    <col min="15878" max="15878" width="6.42578125" customWidth="1"/>
    <col min="15879" max="15879" width="9.140625" hidden="1" customWidth="1"/>
    <col min="15880" max="15880" width="7" customWidth="1"/>
    <col min="15881" max="15881" width="6" customWidth="1"/>
    <col min="15882" max="15882" width="7.7109375" customWidth="1"/>
    <col min="15883" max="15913" width="3.42578125" customWidth="1"/>
    <col min="15914" max="15914" width="4.5703125" customWidth="1"/>
    <col min="15915" max="15915" width="6.7109375" customWidth="1"/>
    <col min="15916" max="15916" width="8" customWidth="1"/>
    <col min="15917" max="15917" width="8.28515625" customWidth="1"/>
    <col min="15918" max="15926" width="3.42578125" customWidth="1"/>
    <col min="15927" max="15927" width="4.28515625" customWidth="1"/>
    <col min="15928" max="15928" width="10.28515625" customWidth="1"/>
    <col min="15929" max="15929" width="7" customWidth="1"/>
    <col min="15930" max="15952" width="9.140625" customWidth="1"/>
    <col min="16129" max="16129" width="5.28515625" customWidth="1"/>
    <col min="16130" max="16130" width="9.140625" hidden="1" customWidth="1"/>
    <col min="16131" max="16131" width="17.42578125" customWidth="1"/>
    <col min="16132" max="16132" width="10" bestFit="1" customWidth="1"/>
    <col min="16133" max="16133" width="7.85546875" customWidth="1"/>
    <col min="16134" max="16134" width="6.42578125" customWidth="1"/>
    <col min="16135" max="16135" width="9.140625" hidden="1" customWidth="1"/>
    <col min="16136" max="16136" width="7" customWidth="1"/>
    <col min="16137" max="16137" width="6" customWidth="1"/>
    <col min="16138" max="16138" width="7.7109375" customWidth="1"/>
    <col min="16139" max="16169" width="3.42578125" customWidth="1"/>
    <col min="16170" max="16170" width="4.5703125" customWidth="1"/>
    <col min="16171" max="16171" width="6.7109375" customWidth="1"/>
    <col min="16172" max="16172" width="8" customWidth="1"/>
    <col min="16173" max="16173" width="8.28515625" customWidth="1"/>
    <col min="16174" max="16182" width="3.42578125" customWidth="1"/>
    <col min="16183" max="16183" width="4.28515625" customWidth="1"/>
    <col min="16184" max="16184" width="10.28515625" customWidth="1"/>
    <col min="16185" max="16185" width="7" customWidth="1"/>
    <col min="16186" max="16208" width="9.140625" customWidth="1"/>
  </cols>
  <sheetData>
    <row r="1" spans="1:60" ht="23.25" x14ac:dyDescent="0.35">
      <c r="A1" s="1"/>
      <c r="B1" s="2"/>
      <c r="C1" s="2" t="s">
        <v>0</v>
      </c>
      <c r="D1" s="2"/>
      <c r="E1" s="120"/>
      <c r="F1" s="2"/>
      <c r="G1" s="2"/>
      <c r="H1" s="2"/>
      <c r="I1" s="470">
        <f>D2</f>
        <v>41325</v>
      </c>
      <c r="J1" s="470"/>
      <c r="N1" s="471"/>
      <c r="O1" s="471"/>
      <c r="P1" s="471"/>
    </row>
    <row r="2" spans="1:60" ht="17.25" customHeight="1" x14ac:dyDescent="0.35">
      <c r="A2" s="6"/>
      <c r="B2" s="7"/>
      <c r="C2" s="7" t="s">
        <v>1</v>
      </c>
      <c r="D2" s="472">
        <v>41325</v>
      </c>
      <c r="E2" s="472"/>
      <c r="F2" s="8"/>
      <c r="G2" s="9"/>
      <c r="H2" s="9"/>
      <c r="I2" s="9"/>
      <c r="BE2" s="11" t="s">
        <v>2</v>
      </c>
      <c r="BF2" s="12" t="s">
        <v>3</v>
      </c>
      <c r="BG2" s="3"/>
    </row>
    <row r="3" spans="1:60" s="14" customFormat="1" x14ac:dyDescent="0.25">
      <c r="A3" s="13"/>
      <c r="B3" s="14">
        <v>1</v>
      </c>
      <c r="E3" s="121"/>
      <c r="I3" s="15"/>
      <c r="J3" s="16"/>
      <c r="K3" s="17"/>
      <c r="L3" s="17"/>
      <c r="M3" s="17" t="s">
        <v>4</v>
      </c>
      <c r="N3" s="18"/>
      <c r="O3" s="18"/>
      <c r="P3" s="18"/>
      <c r="Q3" s="18"/>
      <c r="R3" s="473">
        <f>D2-30</f>
        <v>41295</v>
      </c>
      <c r="S3" s="473"/>
      <c r="T3" s="473"/>
      <c r="U3" s="473"/>
      <c r="V3" s="19"/>
      <c r="W3" s="19"/>
      <c r="X3" s="19"/>
      <c r="Y3" s="19"/>
      <c r="Z3" s="19"/>
      <c r="AA3" s="19"/>
      <c r="AB3" s="19" t="s">
        <v>5</v>
      </c>
      <c r="AC3" s="19"/>
      <c r="AD3" s="19"/>
      <c r="AE3" s="19"/>
      <c r="AF3" s="19"/>
      <c r="AG3" s="474">
        <f>D2</f>
        <v>41325</v>
      </c>
      <c r="AH3" s="474"/>
      <c r="AI3" s="474"/>
      <c r="AJ3" s="19"/>
      <c r="AK3" s="19"/>
      <c r="AL3" s="19"/>
      <c r="AM3" s="19"/>
      <c r="AN3" s="19"/>
      <c r="AO3" s="19"/>
      <c r="AP3" s="20"/>
      <c r="AR3" s="21"/>
      <c r="AS3" s="15"/>
      <c r="AT3" s="17"/>
      <c r="AU3" s="17" t="s">
        <v>4</v>
      </c>
      <c r="AV3" s="18"/>
      <c r="AW3" s="18"/>
      <c r="AX3" s="18"/>
      <c r="AY3" s="18"/>
      <c r="AZ3" s="18"/>
      <c r="BA3" s="18"/>
      <c r="BB3" s="469">
        <f>D2</f>
        <v>41325</v>
      </c>
      <c r="BC3" s="469"/>
      <c r="BE3" s="22"/>
      <c r="BF3" s="12" t="s">
        <v>6</v>
      </c>
      <c r="BG3" s="22"/>
    </row>
    <row r="4" spans="1:60" ht="78.75" x14ac:dyDescent="0.25">
      <c r="A4" s="23"/>
      <c r="B4" s="24" t="s">
        <v>7</v>
      </c>
      <c r="C4" s="23" t="s">
        <v>8</v>
      </c>
      <c r="D4" s="23" t="s">
        <v>9</v>
      </c>
      <c r="E4" s="122" t="s">
        <v>10</v>
      </c>
      <c r="F4" s="123" t="s">
        <v>18</v>
      </c>
      <c r="G4" s="25" t="s">
        <v>11</v>
      </c>
      <c r="H4" s="25" t="s">
        <v>12</v>
      </c>
      <c r="I4" s="25" t="s">
        <v>167</v>
      </c>
      <c r="J4" s="27" t="s">
        <v>168</v>
      </c>
      <c r="K4" s="28">
        <v>21</v>
      </c>
      <c r="L4" s="28">
        <v>22</v>
      </c>
      <c r="M4" s="28">
        <v>23</v>
      </c>
      <c r="N4" s="28">
        <v>24</v>
      </c>
      <c r="O4" s="28">
        <v>25</v>
      </c>
      <c r="P4" s="29">
        <v>26</v>
      </c>
      <c r="Q4" s="29">
        <v>27</v>
      </c>
      <c r="R4" s="28">
        <v>28</v>
      </c>
      <c r="S4" s="28">
        <v>29</v>
      </c>
      <c r="T4" s="28">
        <v>30</v>
      </c>
      <c r="U4" s="28">
        <v>31</v>
      </c>
      <c r="V4" s="30">
        <v>1</v>
      </c>
      <c r="W4" s="29">
        <v>2</v>
      </c>
      <c r="X4" s="29">
        <v>3</v>
      </c>
      <c r="Y4" s="28">
        <v>4</v>
      </c>
      <c r="Z4" s="28">
        <v>5</v>
      </c>
      <c r="AA4" s="28">
        <v>6</v>
      </c>
      <c r="AB4" s="28">
        <v>7</v>
      </c>
      <c r="AC4" s="30">
        <v>8</v>
      </c>
      <c r="AD4" s="29">
        <v>9</v>
      </c>
      <c r="AE4" s="29">
        <v>10</v>
      </c>
      <c r="AF4" s="29">
        <v>11</v>
      </c>
      <c r="AG4" s="29">
        <v>12</v>
      </c>
      <c r="AH4" s="29">
        <v>13</v>
      </c>
      <c r="AI4" s="29">
        <v>14</v>
      </c>
      <c r="AJ4" s="29">
        <v>15</v>
      </c>
      <c r="AK4" s="29">
        <v>16</v>
      </c>
      <c r="AL4" s="29">
        <v>17</v>
      </c>
      <c r="AM4" s="28">
        <v>18</v>
      </c>
      <c r="AN4" s="28">
        <v>19</v>
      </c>
      <c r="AO4" s="28">
        <v>20</v>
      </c>
      <c r="AP4" s="31" t="s">
        <v>15</v>
      </c>
      <c r="AQ4" s="32" t="s">
        <v>16</v>
      </c>
      <c r="AR4" s="33" t="s">
        <v>169</v>
      </c>
      <c r="AS4" s="34" t="s">
        <v>170</v>
      </c>
      <c r="AT4" s="28">
        <v>21</v>
      </c>
      <c r="AU4" s="28">
        <v>22</v>
      </c>
      <c r="AV4" s="28">
        <v>23</v>
      </c>
      <c r="AW4" s="29">
        <v>24</v>
      </c>
      <c r="AX4" s="29">
        <v>25</v>
      </c>
      <c r="AY4" s="28">
        <v>26</v>
      </c>
      <c r="AZ4" s="28">
        <v>27</v>
      </c>
      <c r="BA4" s="28">
        <v>28</v>
      </c>
      <c r="BB4" s="28">
        <v>29</v>
      </c>
      <c r="BC4" s="28">
        <v>30</v>
      </c>
      <c r="BD4" s="35" t="s">
        <v>19</v>
      </c>
    </row>
    <row r="5" spans="1:60" ht="20.25" customHeight="1" x14ac:dyDescent="0.25">
      <c r="A5" s="36">
        <v>1</v>
      </c>
      <c r="B5" s="37"/>
      <c r="C5" s="38" t="s">
        <v>20</v>
      </c>
      <c r="D5" s="37"/>
      <c r="E5" s="115"/>
      <c r="F5" s="38"/>
      <c r="G5" s="38"/>
      <c r="H5" s="38"/>
      <c r="I5" s="38"/>
      <c r="J5" s="3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38"/>
      <c r="AQ5" s="38"/>
      <c r="AR5" s="41"/>
      <c r="AS5" s="42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43"/>
      <c r="BF5" s="44" t="s">
        <v>21</v>
      </c>
      <c r="BG5" s="44"/>
      <c r="BH5" s="44"/>
    </row>
    <row r="6" spans="1:60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v>6.5</v>
      </c>
      <c r="G6" s="48"/>
      <c r="H6" s="48"/>
      <c r="I6" s="49">
        <v>1</v>
      </c>
      <c r="J6" s="50">
        <f>F6+G6+H6+I6</f>
        <v>7.5</v>
      </c>
      <c r="K6" s="51"/>
      <c r="L6" s="51"/>
      <c r="M6" s="51"/>
      <c r="N6" s="51">
        <v>1</v>
      </c>
      <c r="O6" s="51"/>
      <c r="P6" s="51"/>
      <c r="Q6" s="51"/>
      <c r="R6" s="51"/>
      <c r="S6" s="51"/>
      <c r="T6" s="51"/>
      <c r="U6" s="51"/>
      <c r="V6" s="52"/>
      <c r="W6" s="52"/>
      <c r="X6" s="52"/>
      <c r="Y6" s="52"/>
      <c r="Z6" s="52"/>
      <c r="AA6" s="52"/>
      <c r="AB6" s="52"/>
      <c r="AC6" s="52">
        <v>1</v>
      </c>
      <c r="AD6" s="52"/>
      <c r="AE6" s="52"/>
      <c r="AF6" s="52"/>
      <c r="AG6" s="53"/>
      <c r="AH6" s="53"/>
      <c r="AI6" s="53"/>
      <c r="AJ6" s="53"/>
      <c r="AK6" s="53"/>
      <c r="AL6" s="53"/>
      <c r="AM6" s="53"/>
      <c r="AN6" s="53"/>
      <c r="AO6" s="53"/>
      <c r="AP6" s="54">
        <f>SUM(K6:AO6)</f>
        <v>2</v>
      </c>
      <c r="AQ6" s="55">
        <f>J6-AP6</f>
        <v>5.5</v>
      </c>
      <c r="AR6" s="56">
        <f>IF(AQ6&lt;0,AQ6,0)</f>
        <v>0</v>
      </c>
      <c r="AS6" s="57">
        <f>AQ6-AR6</f>
        <v>5.5</v>
      </c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9"/>
      <c r="BF6" s="60" t="s">
        <v>25</v>
      </c>
      <c r="BG6" s="60"/>
      <c r="BH6" s="60"/>
    </row>
    <row r="7" spans="1:60" x14ac:dyDescent="0.25">
      <c r="A7" s="61">
        <v>2</v>
      </c>
      <c r="B7" s="46" t="s">
        <v>26</v>
      </c>
      <c r="C7" s="62" t="s">
        <v>27</v>
      </c>
      <c r="D7" s="47" t="s">
        <v>28</v>
      </c>
      <c r="E7" s="114">
        <v>41085</v>
      </c>
      <c r="F7" s="48">
        <v>2</v>
      </c>
      <c r="G7" s="48"/>
      <c r="H7" s="48"/>
      <c r="I7" s="49">
        <v>1</v>
      </c>
      <c r="J7" s="50">
        <f>F7+G7+H7+I7</f>
        <v>3</v>
      </c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  <c r="W7" s="52"/>
      <c r="X7" s="52"/>
      <c r="Y7" s="52"/>
      <c r="Z7" s="52"/>
      <c r="AA7" s="52">
        <v>1</v>
      </c>
      <c r="AB7" s="52">
        <v>1</v>
      </c>
      <c r="AC7" s="52">
        <v>1</v>
      </c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4">
        <f>SUM(K7:AO7)</f>
        <v>3</v>
      </c>
      <c r="AQ7" s="55">
        <f>J7-AP7</f>
        <v>0</v>
      </c>
      <c r="AR7" s="56">
        <f>IF(AQ7&lt;0,AQ7,0)</f>
        <v>0</v>
      </c>
      <c r="AS7" s="57">
        <f>AQ7-AR7</f>
        <v>0</v>
      </c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9"/>
    </row>
    <row r="8" spans="1:60" ht="20.25" customHeight="1" x14ac:dyDescent="0.25">
      <c r="A8" s="36">
        <v>2</v>
      </c>
      <c r="B8" s="37"/>
      <c r="C8" s="38" t="s">
        <v>29</v>
      </c>
      <c r="D8" s="37"/>
      <c r="E8" s="115"/>
      <c r="F8" s="38"/>
      <c r="G8" s="38"/>
      <c r="H8" s="38"/>
      <c r="I8" s="38"/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38"/>
      <c r="AQ8" s="38"/>
      <c r="AR8" s="41"/>
      <c r="AS8" s="42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43"/>
      <c r="BF8" s="63" t="s">
        <v>30</v>
      </c>
      <c r="BG8" s="63"/>
      <c r="BH8" s="63"/>
    </row>
    <row r="9" spans="1:60" x14ac:dyDescent="0.25">
      <c r="A9" s="45">
        <f>A7+1</f>
        <v>3</v>
      </c>
      <c r="B9" s="46" t="s">
        <v>31</v>
      </c>
      <c r="C9" s="47" t="s">
        <v>32</v>
      </c>
      <c r="D9" s="47" t="s">
        <v>33</v>
      </c>
      <c r="E9" s="114">
        <v>40553</v>
      </c>
      <c r="F9" s="48">
        <v>0</v>
      </c>
      <c r="G9" s="48"/>
      <c r="H9" s="48"/>
      <c r="I9" s="49">
        <v>1</v>
      </c>
      <c r="J9" s="50">
        <f t="shared" ref="J9:J16" si="0">F9+G9+H9+I9</f>
        <v>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4">
        <f t="shared" ref="AP9:AP16" si="1">SUM(K9:AO9)</f>
        <v>0</v>
      </c>
      <c r="AQ9" s="55">
        <f t="shared" ref="AQ9:AQ16" si="2">J9-AP9</f>
        <v>1</v>
      </c>
      <c r="AR9" s="56">
        <f t="shared" ref="AR9:AR16" si="3">IF(AQ9&lt;0,AQ9,0)</f>
        <v>0</v>
      </c>
      <c r="AS9" s="57">
        <f t="shared" ref="AS9:AS16" si="4">AQ9-AR9</f>
        <v>1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</row>
    <row r="10" spans="1:60" x14ac:dyDescent="0.25">
      <c r="A10" s="45">
        <f t="shared" ref="A10:A16" si="5">A9+1</f>
        <v>4</v>
      </c>
      <c r="B10" s="46" t="s">
        <v>34</v>
      </c>
      <c r="C10" s="64" t="s">
        <v>35</v>
      </c>
      <c r="D10" s="47" t="s">
        <v>36</v>
      </c>
      <c r="E10" s="114">
        <v>40364</v>
      </c>
      <c r="F10" s="48">
        <v>6.5</v>
      </c>
      <c r="G10" s="48"/>
      <c r="H10" s="48"/>
      <c r="I10" s="49">
        <v>1</v>
      </c>
      <c r="J10" s="50">
        <f t="shared" si="0"/>
        <v>7.5</v>
      </c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>
        <v>1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4">
        <f t="shared" si="1"/>
        <v>1</v>
      </c>
      <c r="AQ10" s="55">
        <f t="shared" si="2"/>
        <v>6.5</v>
      </c>
      <c r="AR10" s="56">
        <f t="shared" si="3"/>
        <v>0</v>
      </c>
      <c r="AS10" s="57">
        <f t="shared" si="4"/>
        <v>6.5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</row>
    <row r="11" spans="1:60" x14ac:dyDescent="0.25">
      <c r="A11" s="45">
        <f t="shared" si="5"/>
        <v>5</v>
      </c>
      <c r="B11" s="46" t="s">
        <v>37</v>
      </c>
      <c r="C11" s="64" t="s">
        <v>38</v>
      </c>
      <c r="D11" s="47" t="s">
        <v>39</v>
      </c>
      <c r="E11" s="114">
        <v>40369</v>
      </c>
      <c r="F11" s="48">
        <v>4.5</v>
      </c>
      <c r="G11" s="48"/>
      <c r="H11" s="48"/>
      <c r="I11" s="49">
        <v>1</v>
      </c>
      <c r="J11" s="50">
        <f t="shared" si="0"/>
        <v>5.5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2"/>
      <c r="X11" s="52"/>
      <c r="Y11" s="52">
        <v>1</v>
      </c>
      <c r="Z11" s="52">
        <v>1</v>
      </c>
      <c r="AA11" s="52">
        <v>1</v>
      </c>
      <c r="AB11" s="52">
        <v>1</v>
      </c>
      <c r="AC11" s="52">
        <v>1</v>
      </c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4">
        <f t="shared" si="1"/>
        <v>5</v>
      </c>
      <c r="AQ11" s="55">
        <f t="shared" si="2"/>
        <v>0.5</v>
      </c>
      <c r="AR11" s="56">
        <f t="shared" si="3"/>
        <v>0</v>
      </c>
      <c r="AS11" s="57">
        <f t="shared" si="4"/>
        <v>0.5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</row>
    <row r="12" spans="1:60" x14ac:dyDescent="0.25">
      <c r="A12" s="45">
        <f t="shared" si="5"/>
        <v>6</v>
      </c>
      <c r="B12" s="46" t="s">
        <v>40</v>
      </c>
      <c r="C12" s="65" t="s">
        <v>41</v>
      </c>
      <c r="D12" s="47" t="s">
        <v>42</v>
      </c>
      <c r="E12" s="114">
        <v>40969</v>
      </c>
      <c r="F12" s="48">
        <v>5</v>
      </c>
      <c r="G12" s="48"/>
      <c r="H12" s="48"/>
      <c r="I12" s="49">
        <v>1</v>
      </c>
      <c r="J12" s="50">
        <f t="shared" si="0"/>
        <v>6</v>
      </c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2"/>
      <c r="X12" s="52"/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4">
        <f t="shared" si="1"/>
        <v>5</v>
      </c>
      <c r="AQ12" s="55">
        <f t="shared" si="2"/>
        <v>1</v>
      </c>
      <c r="AR12" s="56">
        <f t="shared" si="3"/>
        <v>0</v>
      </c>
      <c r="AS12" s="57">
        <f t="shared" si="4"/>
        <v>1</v>
      </c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9"/>
    </row>
    <row r="13" spans="1:60" x14ac:dyDescent="0.25">
      <c r="A13" s="45">
        <f t="shared" si="5"/>
        <v>7</v>
      </c>
      <c r="B13" s="46" t="s">
        <v>43</v>
      </c>
      <c r="C13" s="65" t="s">
        <v>44</v>
      </c>
      <c r="D13" s="47" t="s">
        <v>45</v>
      </c>
      <c r="E13" s="114">
        <v>40973</v>
      </c>
      <c r="F13" s="48">
        <v>7.5</v>
      </c>
      <c r="G13" s="48"/>
      <c r="H13" s="66"/>
      <c r="I13" s="49">
        <f>1</f>
        <v>1</v>
      </c>
      <c r="J13" s="50">
        <f t="shared" si="0"/>
        <v>8.5</v>
      </c>
      <c r="K13" s="51"/>
      <c r="L13" s="51"/>
      <c r="M13" s="51"/>
      <c r="N13" s="51"/>
      <c r="O13" s="51"/>
      <c r="P13" s="51"/>
      <c r="Q13" s="51"/>
      <c r="R13" s="51">
        <v>0.5</v>
      </c>
      <c r="S13" s="51"/>
      <c r="T13" s="51"/>
      <c r="U13" s="51"/>
      <c r="V13" s="52"/>
      <c r="W13" s="52"/>
      <c r="X13" s="52"/>
      <c r="Y13" s="52"/>
      <c r="Z13" s="52"/>
      <c r="AA13" s="52">
        <v>0.5</v>
      </c>
      <c r="AB13" s="52">
        <v>1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4">
        <f t="shared" si="1"/>
        <v>2</v>
      </c>
      <c r="AQ13" s="55">
        <f t="shared" si="2"/>
        <v>6.5</v>
      </c>
      <c r="AR13" s="56">
        <f t="shared" si="3"/>
        <v>0</v>
      </c>
      <c r="AS13" s="57">
        <f t="shared" si="4"/>
        <v>6.5</v>
      </c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</row>
    <row r="14" spans="1:60" x14ac:dyDescent="0.25">
      <c r="A14" s="45">
        <f t="shared" si="5"/>
        <v>8</v>
      </c>
      <c r="B14" s="67" t="s">
        <v>46</v>
      </c>
      <c r="C14" s="65" t="s">
        <v>47</v>
      </c>
      <c r="D14" s="47" t="s">
        <v>48</v>
      </c>
      <c r="E14" s="114">
        <v>41113</v>
      </c>
      <c r="F14" s="48">
        <v>7.5</v>
      </c>
      <c r="G14" s="48"/>
      <c r="H14" s="66"/>
      <c r="I14" s="49">
        <v>1</v>
      </c>
      <c r="J14" s="50">
        <f t="shared" si="0"/>
        <v>8.5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  <c r="W14" s="52"/>
      <c r="X14" s="52"/>
      <c r="Y14" s="52"/>
      <c r="Z14" s="52"/>
      <c r="AA14" s="52"/>
      <c r="AB14" s="52"/>
      <c r="AC14" s="52">
        <v>1</v>
      </c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4">
        <f t="shared" si="1"/>
        <v>1</v>
      </c>
      <c r="AQ14" s="55">
        <f t="shared" si="2"/>
        <v>7.5</v>
      </c>
      <c r="AR14" s="56">
        <f t="shared" si="3"/>
        <v>0</v>
      </c>
      <c r="AS14" s="57">
        <f t="shared" si="4"/>
        <v>7.5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</row>
    <row r="15" spans="1:60" x14ac:dyDescent="0.25">
      <c r="A15" s="45">
        <f t="shared" si="5"/>
        <v>9</v>
      </c>
      <c r="B15" s="46" t="s">
        <v>49</v>
      </c>
      <c r="C15" s="64" t="s">
        <v>50</v>
      </c>
      <c r="D15" s="47" t="s">
        <v>51</v>
      </c>
      <c r="E15" s="114"/>
      <c r="F15" s="48">
        <v>2</v>
      </c>
      <c r="G15" s="48"/>
      <c r="H15" s="48"/>
      <c r="I15" s="49">
        <v>1</v>
      </c>
      <c r="J15" s="50">
        <f t="shared" si="0"/>
        <v>3</v>
      </c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4">
        <f t="shared" si="1"/>
        <v>0</v>
      </c>
      <c r="AQ15" s="55">
        <f t="shared" si="2"/>
        <v>3</v>
      </c>
      <c r="AR15" s="56">
        <f t="shared" si="3"/>
        <v>0</v>
      </c>
      <c r="AS15" s="57">
        <f t="shared" si="4"/>
        <v>3</v>
      </c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9"/>
    </row>
    <row r="16" spans="1:60" x14ac:dyDescent="0.25">
      <c r="A16" s="45">
        <f t="shared" si="5"/>
        <v>10</v>
      </c>
      <c r="B16" s="68"/>
      <c r="C16" s="69" t="s">
        <v>52</v>
      </c>
      <c r="D16" s="69" t="s">
        <v>42</v>
      </c>
      <c r="E16" s="114">
        <v>41199</v>
      </c>
      <c r="F16" s="48">
        <v>0</v>
      </c>
      <c r="G16" s="70"/>
      <c r="H16" s="70"/>
      <c r="I16" s="49">
        <v>1</v>
      </c>
      <c r="J16" s="71">
        <f t="shared" si="0"/>
        <v>1</v>
      </c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2"/>
      <c r="X16" s="52"/>
      <c r="Y16" s="52"/>
      <c r="Z16" s="52"/>
      <c r="AA16" s="52"/>
      <c r="AB16" s="52"/>
      <c r="AC16" s="52">
        <v>1</v>
      </c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4">
        <f t="shared" si="1"/>
        <v>1</v>
      </c>
      <c r="AQ16" s="55">
        <f t="shared" si="2"/>
        <v>0</v>
      </c>
      <c r="AR16" s="56">
        <f t="shared" si="3"/>
        <v>0</v>
      </c>
      <c r="AS16" s="57">
        <f t="shared" si="4"/>
        <v>0</v>
      </c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9"/>
    </row>
    <row r="17" spans="1:56" ht="21.75" customHeight="1" x14ac:dyDescent="0.25">
      <c r="A17" s="36">
        <v>3</v>
      </c>
      <c r="B17" s="37"/>
      <c r="C17" s="38" t="s">
        <v>53</v>
      </c>
      <c r="D17" s="37"/>
      <c r="E17" s="115"/>
      <c r="F17" s="38"/>
      <c r="G17" s="38"/>
      <c r="H17" s="38"/>
      <c r="I17" s="38"/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38"/>
      <c r="AQ17" s="38"/>
      <c r="AR17" s="41"/>
      <c r="AS17" s="42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43"/>
    </row>
    <row r="18" spans="1:56" x14ac:dyDescent="0.25">
      <c r="A18" s="45">
        <f>A16+1</f>
        <v>11</v>
      </c>
      <c r="B18" s="46" t="s">
        <v>54</v>
      </c>
      <c r="C18" s="47" t="s">
        <v>55</v>
      </c>
      <c r="D18" s="47" t="s">
        <v>56</v>
      </c>
      <c r="E18" s="114">
        <v>40605</v>
      </c>
      <c r="F18" s="48">
        <v>0</v>
      </c>
      <c r="G18" s="48"/>
      <c r="H18" s="48"/>
      <c r="I18" s="49">
        <v>1</v>
      </c>
      <c r="J18" s="50">
        <f>F18+G18+H18+I18</f>
        <v>1</v>
      </c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4">
        <f>SUM(K18:AO18)</f>
        <v>0</v>
      </c>
      <c r="AQ18" s="55">
        <f>J18-AP18</f>
        <v>1</v>
      </c>
      <c r="AR18" s="56">
        <f>IF(AQ18&lt;0,AQ18,0)</f>
        <v>0</v>
      </c>
      <c r="AS18" s="57">
        <f>AQ18-AR18</f>
        <v>1</v>
      </c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9"/>
    </row>
    <row r="19" spans="1:56" x14ac:dyDescent="0.25">
      <c r="A19" s="72">
        <f>A18+1</f>
        <v>12</v>
      </c>
      <c r="B19" s="46" t="s">
        <v>57</v>
      </c>
      <c r="C19" s="73" t="s">
        <v>58</v>
      </c>
      <c r="D19" s="47" t="s">
        <v>56</v>
      </c>
      <c r="E19" s="114">
        <v>39573</v>
      </c>
      <c r="F19" s="48">
        <v>5.5</v>
      </c>
      <c r="G19" s="48"/>
      <c r="H19" s="48"/>
      <c r="I19" s="49">
        <v>1</v>
      </c>
      <c r="J19" s="50">
        <f>F19+G19+H19+I19</f>
        <v>6.5</v>
      </c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2"/>
      <c r="X19" s="52"/>
      <c r="Y19" s="52"/>
      <c r="Z19" s="52"/>
      <c r="AA19" s="52"/>
      <c r="AB19" s="52">
        <v>1</v>
      </c>
      <c r="AC19" s="52">
        <v>1</v>
      </c>
      <c r="AD19" s="52"/>
      <c r="AE19" s="52"/>
      <c r="AF19" s="52"/>
      <c r="AG19" s="52"/>
      <c r="AH19" s="52"/>
      <c r="AI19" s="52"/>
      <c r="AJ19" s="52"/>
      <c r="AK19" s="52"/>
      <c r="AL19" s="52"/>
      <c r="AM19" s="52">
        <v>1</v>
      </c>
      <c r="AN19" s="52"/>
      <c r="AO19" s="52"/>
      <c r="AP19" s="54">
        <f>SUM(K19:AO19)</f>
        <v>3</v>
      </c>
      <c r="AQ19" s="55">
        <f>J19-AP19</f>
        <v>3.5</v>
      </c>
      <c r="AR19" s="56">
        <f>IF(AQ19&lt;0,AQ19,0)</f>
        <v>0</v>
      </c>
      <c r="AS19" s="57">
        <f>AQ19-AR19</f>
        <v>3.5</v>
      </c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9"/>
    </row>
    <row r="20" spans="1:56" x14ac:dyDescent="0.25">
      <c r="A20" s="72">
        <f>A19+1</f>
        <v>13</v>
      </c>
      <c r="B20" s="74" t="s">
        <v>59</v>
      </c>
      <c r="C20" s="75" t="s">
        <v>60</v>
      </c>
      <c r="D20" s="76" t="s">
        <v>56</v>
      </c>
      <c r="E20" s="114">
        <v>40787</v>
      </c>
      <c r="F20" s="48">
        <v>2.5</v>
      </c>
      <c r="G20" s="77"/>
      <c r="H20" s="77"/>
      <c r="I20" s="78">
        <v>1</v>
      </c>
      <c r="J20" s="79">
        <f>F20+G20+H20+I20</f>
        <v>3.5</v>
      </c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1"/>
      <c r="W20" s="81"/>
      <c r="X20" s="81"/>
      <c r="Y20" s="81"/>
      <c r="Z20" s="81"/>
      <c r="AA20" s="81"/>
      <c r="AB20" s="81"/>
      <c r="AC20" s="52">
        <v>1</v>
      </c>
      <c r="AD20" s="81"/>
      <c r="AE20" s="81"/>
      <c r="AF20" s="81"/>
      <c r="AG20" s="81"/>
      <c r="AH20" s="81"/>
      <c r="AI20" s="81"/>
      <c r="AJ20" s="81"/>
      <c r="AK20" s="81"/>
      <c r="AL20" s="81"/>
      <c r="AM20" s="52">
        <v>1</v>
      </c>
      <c r="AN20" s="81"/>
      <c r="AO20" s="81"/>
      <c r="AP20" s="81">
        <f>SUM(K20:AO20)</f>
        <v>2</v>
      </c>
      <c r="AQ20" s="82">
        <f>J20-AP20</f>
        <v>1.5</v>
      </c>
      <c r="AR20" s="56">
        <f>IF(AQ20&lt;0,AQ20,0)</f>
        <v>0</v>
      </c>
      <c r="AS20" s="57">
        <f>AQ20-AR20</f>
        <v>1.5</v>
      </c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4"/>
    </row>
    <row r="21" spans="1:56" ht="19.5" customHeight="1" x14ac:dyDescent="0.25">
      <c r="A21" s="36">
        <v>4</v>
      </c>
      <c r="B21" s="37"/>
      <c r="C21" s="38" t="s">
        <v>61</v>
      </c>
      <c r="D21" s="37"/>
      <c r="E21" s="115"/>
      <c r="F21" s="38"/>
      <c r="G21" s="38"/>
      <c r="H21" s="38"/>
      <c r="I21" s="38"/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38"/>
      <c r="AQ21" s="38"/>
      <c r="AR21" s="41"/>
      <c r="AS21" s="42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43"/>
    </row>
    <row r="22" spans="1:56" x14ac:dyDescent="0.25">
      <c r="A22" s="45">
        <f>A20+1</f>
        <v>14</v>
      </c>
      <c r="B22" s="46" t="s">
        <v>62</v>
      </c>
      <c r="C22" s="47" t="s">
        <v>63</v>
      </c>
      <c r="D22" s="47" t="s">
        <v>64</v>
      </c>
      <c r="E22" s="114">
        <v>39316</v>
      </c>
      <c r="F22" s="48">
        <v>0.5</v>
      </c>
      <c r="G22" s="48"/>
      <c r="H22" s="48"/>
      <c r="I22" s="49">
        <v>1</v>
      </c>
      <c r="J22" s="50">
        <f t="shared" ref="J22:J30" si="6">F22+G22+H22+I22</f>
        <v>1.5</v>
      </c>
      <c r="K22" s="51"/>
      <c r="L22" s="51"/>
      <c r="M22" s="51"/>
      <c r="N22" s="51"/>
      <c r="O22" s="51">
        <v>0.5</v>
      </c>
      <c r="P22" s="51"/>
      <c r="Q22" s="51"/>
      <c r="R22" s="51">
        <v>0.5</v>
      </c>
      <c r="S22" s="51">
        <v>0.5</v>
      </c>
      <c r="T22" s="51">
        <v>0.5</v>
      </c>
      <c r="U22" s="51"/>
      <c r="V22" s="52"/>
      <c r="W22" s="52"/>
      <c r="X22" s="52"/>
      <c r="Y22" s="52"/>
      <c r="Z22" s="52"/>
      <c r="AA22" s="52"/>
      <c r="AB22" s="52">
        <v>0.5</v>
      </c>
      <c r="AC22" s="52">
        <v>0.5</v>
      </c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4">
        <f t="shared" ref="AP22:AP30" si="7">SUM(K22:AO22)</f>
        <v>3</v>
      </c>
      <c r="AQ22" s="55">
        <f t="shared" ref="AQ22:AQ30" si="8">J22-AP22</f>
        <v>-1.5</v>
      </c>
      <c r="AR22" s="56">
        <f t="shared" ref="AR22:AR30" si="9">IF(AQ22&lt;0,AQ22,0)</f>
        <v>-1.5</v>
      </c>
      <c r="AS22" s="57">
        <f t="shared" ref="AS22:AS30" si="10">AQ22-AR22</f>
        <v>0</v>
      </c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9"/>
    </row>
    <row r="23" spans="1:56" x14ac:dyDescent="0.25">
      <c r="A23" s="72">
        <f t="shared" ref="A23:A30" si="11">A22+1</f>
        <v>15</v>
      </c>
      <c r="B23" s="46" t="s">
        <v>65</v>
      </c>
      <c r="C23" s="73" t="s">
        <v>66</v>
      </c>
      <c r="D23" s="47" t="s">
        <v>56</v>
      </c>
      <c r="E23" s="114">
        <v>39689</v>
      </c>
      <c r="F23" s="48">
        <v>2</v>
      </c>
      <c r="G23" s="48"/>
      <c r="H23" s="48"/>
      <c r="I23" s="49">
        <v>1</v>
      </c>
      <c r="J23" s="50">
        <f t="shared" si="6"/>
        <v>3</v>
      </c>
      <c r="K23" s="51"/>
      <c r="L23" s="51"/>
      <c r="M23" s="51"/>
      <c r="N23" s="51"/>
      <c r="O23" s="51"/>
      <c r="P23" s="51"/>
      <c r="Q23" s="51"/>
      <c r="R23" s="51">
        <v>1</v>
      </c>
      <c r="S23" s="51"/>
      <c r="T23" s="51"/>
      <c r="U23" s="51"/>
      <c r="V23" s="52"/>
      <c r="W23" s="52"/>
      <c r="X23" s="52"/>
      <c r="Y23" s="52">
        <v>1</v>
      </c>
      <c r="Z23" s="52"/>
      <c r="AA23" s="52"/>
      <c r="AB23" s="52"/>
      <c r="AC23" s="52">
        <v>1</v>
      </c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4">
        <f t="shared" si="7"/>
        <v>3</v>
      </c>
      <c r="AQ23" s="55">
        <f t="shared" si="8"/>
        <v>0</v>
      </c>
      <c r="AR23" s="56">
        <f t="shared" si="9"/>
        <v>0</v>
      </c>
      <c r="AS23" s="57">
        <f t="shared" si="10"/>
        <v>0</v>
      </c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9"/>
    </row>
    <row r="24" spans="1:56" x14ac:dyDescent="0.25">
      <c r="A24" s="72">
        <f t="shared" si="11"/>
        <v>16</v>
      </c>
      <c r="B24" s="46" t="s">
        <v>67</v>
      </c>
      <c r="C24" s="73" t="s">
        <v>68</v>
      </c>
      <c r="D24" s="47" t="s">
        <v>56</v>
      </c>
      <c r="E24" s="114">
        <v>40709</v>
      </c>
      <c r="F24" s="48">
        <v>6</v>
      </c>
      <c r="G24" s="48"/>
      <c r="H24" s="48"/>
      <c r="I24" s="49">
        <v>1</v>
      </c>
      <c r="J24" s="50">
        <f t="shared" si="6"/>
        <v>7</v>
      </c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2"/>
      <c r="X24" s="52"/>
      <c r="Y24" s="52"/>
      <c r="Z24" s="52"/>
      <c r="AA24" s="52"/>
      <c r="AB24" s="52">
        <v>1</v>
      </c>
      <c r="AC24" s="52">
        <v>1</v>
      </c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4">
        <f t="shared" si="7"/>
        <v>2</v>
      </c>
      <c r="AQ24" s="55">
        <f t="shared" si="8"/>
        <v>5</v>
      </c>
      <c r="AR24" s="56">
        <f t="shared" si="9"/>
        <v>0</v>
      </c>
      <c r="AS24" s="57">
        <f t="shared" si="10"/>
        <v>5</v>
      </c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9"/>
    </row>
    <row r="25" spans="1:56" x14ac:dyDescent="0.25">
      <c r="A25" s="72">
        <f t="shared" si="11"/>
        <v>17</v>
      </c>
      <c r="B25" s="46" t="s">
        <v>69</v>
      </c>
      <c r="C25" s="73" t="s">
        <v>70</v>
      </c>
      <c r="D25" s="47" t="s">
        <v>56</v>
      </c>
      <c r="E25" s="114">
        <v>40427</v>
      </c>
      <c r="F25" s="48">
        <v>5.5</v>
      </c>
      <c r="G25" s="48"/>
      <c r="H25" s="48"/>
      <c r="I25" s="49">
        <v>1</v>
      </c>
      <c r="J25" s="50">
        <f t="shared" si="6"/>
        <v>6.5</v>
      </c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  <c r="W25" s="52"/>
      <c r="X25" s="52"/>
      <c r="Y25" s="52"/>
      <c r="Z25" s="52"/>
      <c r="AA25" s="52"/>
      <c r="AB25" s="52">
        <v>1</v>
      </c>
      <c r="AC25" s="52">
        <v>1</v>
      </c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4">
        <f t="shared" si="7"/>
        <v>2</v>
      </c>
      <c r="AQ25" s="55">
        <f t="shared" si="8"/>
        <v>4.5</v>
      </c>
      <c r="AR25" s="56">
        <f t="shared" si="9"/>
        <v>0</v>
      </c>
      <c r="AS25" s="57">
        <f t="shared" si="10"/>
        <v>4.5</v>
      </c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9"/>
    </row>
    <row r="26" spans="1:56" x14ac:dyDescent="0.25">
      <c r="A26" s="72">
        <f t="shared" si="11"/>
        <v>18</v>
      </c>
      <c r="B26" s="46" t="s">
        <v>71</v>
      </c>
      <c r="C26" s="62" t="s">
        <v>72</v>
      </c>
      <c r="D26" s="47" t="s">
        <v>56</v>
      </c>
      <c r="E26" s="114">
        <v>40756</v>
      </c>
      <c r="F26" s="48">
        <v>4</v>
      </c>
      <c r="G26" s="48"/>
      <c r="H26" s="48"/>
      <c r="I26" s="49">
        <v>1</v>
      </c>
      <c r="J26" s="50">
        <f t="shared" si="6"/>
        <v>5</v>
      </c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2"/>
      <c r="W26" s="52"/>
      <c r="X26" s="52"/>
      <c r="Y26" s="52"/>
      <c r="Z26" s="52"/>
      <c r="AA26" s="52"/>
      <c r="AB26" s="52">
        <v>1</v>
      </c>
      <c r="AC26" s="52">
        <v>1</v>
      </c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4">
        <f t="shared" si="7"/>
        <v>2</v>
      </c>
      <c r="AQ26" s="55">
        <f t="shared" si="8"/>
        <v>3</v>
      </c>
      <c r="AR26" s="56">
        <f t="shared" si="9"/>
        <v>0</v>
      </c>
      <c r="AS26" s="57">
        <f t="shared" si="10"/>
        <v>3</v>
      </c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9"/>
    </row>
    <row r="27" spans="1:56" x14ac:dyDescent="0.25">
      <c r="A27" s="72">
        <f t="shared" si="11"/>
        <v>19</v>
      </c>
      <c r="B27" s="46" t="s">
        <v>73</v>
      </c>
      <c r="C27" s="62" t="s">
        <v>74</v>
      </c>
      <c r="D27" s="47" t="s">
        <v>56</v>
      </c>
      <c r="E27" s="114">
        <v>40945</v>
      </c>
      <c r="F27" s="48">
        <v>6</v>
      </c>
      <c r="G27" s="48"/>
      <c r="H27" s="48"/>
      <c r="I27" s="49">
        <v>1</v>
      </c>
      <c r="J27" s="50">
        <f t="shared" si="6"/>
        <v>7</v>
      </c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2"/>
      <c r="W27" s="52"/>
      <c r="X27" s="52"/>
      <c r="Y27" s="52"/>
      <c r="Z27" s="52"/>
      <c r="AA27" s="52"/>
      <c r="AB27" s="52"/>
      <c r="AC27" s="52">
        <v>1</v>
      </c>
      <c r="AD27" s="52"/>
      <c r="AE27" s="52"/>
      <c r="AF27" s="52"/>
      <c r="AG27" s="52"/>
      <c r="AH27" s="52"/>
      <c r="AI27" s="52"/>
      <c r="AJ27" s="52"/>
      <c r="AK27" s="52"/>
      <c r="AL27" s="52"/>
      <c r="AM27" s="52">
        <v>1</v>
      </c>
      <c r="AN27" s="52">
        <v>1</v>
      </c>
      <c r="AO27" s="52">
        <v>1</v>
      </c>
      <c r="AP27" s="54">
        <f t="shared" si="7"/>
        <v>4</v>
      </c>
      <c r="AQ27" s="55">
        <f t="shared" si="8"/>
        <v>3</v>
      </c>
      <c r="AR27" s="56">
        <f t="shared" si="9"/>
        <v>0</v>
      </c>
      <c r="AS27" s="57">
        <f t="shared" si="10"/>
        <v>3</v>
      </c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9"/>
    </row>
    <row r="28" spans="1:56" x14ac:dyDescent="0.25">
      <c r="A28" s="72">
        <f t="shared" si="11"/>
        <v>20</v>
      </c>
      <c r="B28" s="46" t="s">
        <v>75</v>
      </c>
      <c r="C28" s="85" t="s">
        <v>76</v>
      </c>
      <c r="D28" s="47" t="s">
        <v>56</v>
      </c>
      <c r="E28" s="114">
        <v>40560</v>
      </c>
      <c r="F28" s="48">
        <v>4</v>
      </c>
      <c r="G28" s="48"/>
      <c r="H28" s="48"/>
      <c r="I28" s="49">
        <v>1</v>
      </c>
      <c r="J28" s="50">
        <f t="shared" si="6"/>
        <v>5</v>
      </c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2"/>
      <c r="W28" s="52"/>
      <c r="X28" s="52"/>
      <c r="Y28" s="52"/>
      <c r="Z28" s="52">
        <v>1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4">
        <f t="shared" si="7"/>
        <v>1</v>
      </c>
      <c r="AQ28" s="55">
        <f t="shared" si="8"/>
        <v>4</v>
      </c>
      <c r="AR28" s="56">
        <f t="shared" si="9"/>
        <v>0</v>
      </c>
      <c r="AS28" s="57">
        <f t="shared" si="10"/>
        <v>4</v>
      </c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9"/>
    </row>
    <row r="29" spans="1:56" x14ac:dyDescent="0.25">
      <c r="A29" s="72">
        <f t="shared" si="11"/>
        <v>21</v>
      </c>
      <c r="B29" s="46" t="s">
        <v>77</v>
      </c>
      <c r="C29" s="62" t="s">
        <v>78</v>
      </c>
      <c r="D29" s="47" t="s">
        <v>56</v>
      </c>
      <c r="E29" s="114">
        <v>40911</v>
      </c>
      <c r="F29" s="48">
        <v>6</v>
      </c>
      <c r="G29" s="48"/>
      <c r="H29" s="48"/>
      <c r="I29" s="49">
        <v>1</v>
      </c>
      <c r="J29" s="50">
        <f t="shared" si="6"/>
        <v>7</v>
      </c>
      <c r="K29" s="51"/>
      <c r="L29" s="51"/>
      <c r="M29" s="51"/>
      <c r="N29" s="51">
        <v>1</v>
      </c>
      <c r="O29" s="51"/>
      <c r="P29" s="51"/>
      <c r="Q29" s="51"/>
      <c r="R29" s="51"/>
      <c r="S29" s="51"/>
      <c r="T29" s="51"/>
      <c r="U29" s="51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4">
        <f t="shared" si="7"/>
        <v>1</v>
      </c>
      <c r="AQ29" s="55">
        <f t="shared" si="8"/>
        <v>6</v>
      </c>
      <c r="AR29" s="56">
        <f t="shared" si="9"/>
        <v>0</v>
      </c>
      <c r="AS29" s="57">
        <f t="shared" si="10"/>
        <v>6</v>
      </c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9"/>
    </row>
    <row r="30" spans="1:56" x14ac:dyDescent="0.25">
      <c r="A30" s="72">
        <f t="shared" si="11"/>
        <v>22</v>
      </c>
      <c r="B30" s="46"/>
      <c r="C30" s="86" t="s">
        <v>79</v>
      </c>
      <c r="D30" s="47" t="s">
        <v>56</v>
      </c>
      <c r="E30" s="114">
        <v>41276</v>
      </c>
      <c r="F30" s="48">
        <v>0</v>
      </c>
      <c r="G30" s="48"/>
      <c r="H30" s="48"/>
      <c r="I30" s="49">
        <v>0</v>
      </c>
      <c r="J30" s="50">
        <f t="shared" si="6"/>
        <v>0</v>
      </c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4">
        <f t="shared" si="7"/>
        <v>0</v>
      </c>
      <c r="AQ30" s="55">
        <f t="shared" si="8"/>
        <v>0</v>
      </c>
      <c r="AR30" s="56">
        <f t="shared" si="9"/>
        <v>0</v>
      </c>
      <c r="AS30" s="57">
        <f t="shared" si="10"/>
        <v>0</v>
      </c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9"/>
    </row>
    <row r="31" spans="1:56" ht="19.5" customHeight="1" x14ac:dyDescent="0.25">
      <c r="A31" s="36">
        <v>5</v>
      </c>
      <c r="B31" s="37"/>
      <c r="C31" s="38" t="s">
        <v>80</v>
      </c>
      <c r="D31" s="37"/>
      <c r="E31" s="115"/>
      <c r="F31" s="38"/>
      <c r="G31" s="38"/>
      <c r="H31" s="38"/>
      <c r="I31" s="38"/>
      <c r="J31" s="3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38"/>
      <c r="AQ31" s="38"/>
      <c r="AR31" s="41"/>
      <c r="AS31" s="42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43"/>
    </row>
    <row r="32" spans="1:56" x14ac:dyDescent="0.25">
      <c r="A32" s="45">
        <f>A30+1</f>
        <v>23</v>
      </c>
      <c r="B32" s="46" t="s">
        <v>81</v>
      </c>
      <c r="C32" s="85" t="s">
        <v>82</v>
      </c>
      <c r="D32" s="47" t="s">
        <v>64</v>
      </c>
      <c r="E32" s="114">
        <v>40603</v>
      </c>
      <c r="F32" s="48">
        <v>0</v>
      </c>
      <c r="G32" s="48"/>
      <c r="H32" s="48"/>
      <c r="I32" s="49">
        <v>1</v>
      </c>
      <c r="J32" s="50">
        <f t="shared" ref="J32:J39" si="12">F32+G32+H32+I32</f>
        <v>1</v>
      </c>
      <c r="K32" s="51"/>
      <c r="L32" s="51"/>
      <c r="M32" s="51"/>
      <c r="N32" s="51"/>
      <c r="O32" s="52">
        <v>0.5</v>
      </c>
      <c r="P32" s="52"/>
      <c r="Q32" s="52"/>
      <c r="R32" s="52"/>
      <c r="S32" s="51"/>
      <c r="T32" s="51"/>
      <c r="U32" s="51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4">
        <f t="shared" ref="AP32:AP39" si="13">SUM(K32:AO32)</f>
        <v>0.5</v>
      </c>
      <c r="AQ32" s="55">
        <f t="shared" ref="AQ32:AQ39" si="14">J32-AP32</f>
        <v>0.5</v>
      </c>
      <c r="AR32" s="56">
        <f>IF(AQ32&lt;0,AQ32,0)</f>
        <v>0</v>
      </c>
      <c r="AS32" s="57">
        <f t="shared" ref="AS32:AS39" si="15">AQ32-AR32</f>
        <v>0.5</v>
      </c>
      <c r="AT32" s="58"/>
      <c r="AU32" s="58"/>
      <c r="AV32" s="51"/>
      <c r="AW32" s="58"/>
      <c r="AX32" s="58"/>
      <c r="AY32" s="58"/>
      <c r="AZ32" s="58"/>
      <c r="BA32" s="58"/>
      <c r="BB32" s="58"/>
      <c r="BC32" s="58"/>
      <c r="BD32" s="59"/>
    </row>
    <row r="33" spans="1:56" x14ac:dyDescent="0.25">
      <c r="A33" s="72">
        <f t="shared" ref="A33:A39" si="16">A32+1</f>
        <v>24</v>
      </c>
      <c r="B33" s="46" t="s">
        <v>83</v>
      </c>
      <c r="C33" s="73" t="s">
        <v>84</v>
      </c>
      <c r="D33" s="47" t="s">
        <v>56</v>
      </c>
      <c r="E33" s="114">
        <v>40441</v>
      </c>
      <c r="F33" s="48">
        <v>6.5</v>
      </c>
      <c r="G33" s="48"/>
      <c r="H33" s="48"/>
      <c r="I33" s="49">
        <v>1</v>
      </c>
      <c r="J33" s="50">
        <f t="shared" si="12"/>
        <v>7.5</v>
      </c>
      <c r="K33" s="51"/>
      <c r="L33" s="51"/>
      <c r="M33" s="51"/>
      <c r="N33" s="51"/>
      <c r="O33" s="51"/>
      <c r="P33" s="51"/>
      <c r="Q33" s="51"/>
      <c r="R33" s="51">
        <v>1</v>
      </c>
      <c r="S33" s="51"/>
      <c r="T33" s="51"/>
      <c r="U33" s="51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4">
        <f t="shared" si="13"/>
        <v>1</v>
      </c>
      <c r="AQ33" s="55">
        <f t="shared" si="14"/>
        <v>6.5</v>
      </c>
      <c r="AR33" s="56">
        <f>IF(AQ33&lt;0,AQ33,0)</f>
        <v>0</v>
      </c>
      <c r="AS33" s="57">
        <f t="shared" si="15"/>
        <v>6.5</v>
      </c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9"/>
    </row>
    <row r="34" spans="1:56" x14ac:dyDescent="0.25">
      <c r="A34" s="72">
        <f t="shared" si="16"/>
        <v>25</v>
      </c>
      <c r="B34" s="46" t="s">
        <v>85</v>
      </c>
      <c r="C34" s="85" t="s">
        <v>86</v>
      </c>
      <c r="D34" s="47" t="s">
        <v>56</v>
      </c>
      <c r="E34" s="114">
        <v>40777</v>
      </c>
      <c r="F34" s="48">
        <v>6</v>
      </c>
      <c r="G34" s="48"/>
      <c r="H34" s="48"/>
      <c r="I34" s="49">
        <v>1</v>
      </c>
      <c r="J34" s="50">
        <f t="shared" si="12"/>
        <v>7</v>
      </c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2"/>
      <c r="W34" s="52"/>
      <c r="X34" s="52"/>
      <c r="Y34" s="52"/>
      <c r="Z34" s="52"/>
      <c r="AA34" s="52"/>
      <c r="AB34" s="52">
        <v>1</v>
      </c>
      <c r="AC34" s="52">
        <v>1</v>
      </c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4">
        <f t="shared" si="13"/>
        <v>2</v>
      </c>
      <c r="AQ34" s="55">
        <f t="shared" si="14"/>
        <v>5</v>
      </c>
      <c r="AR34" s="56">
        <f>IF(AQ34&lt;0,AQ34,0)</f>
        <v>0</v>
      </c>
      <c r="AS34" s="57">
        <f t="shared" si="15"/>
        <v>5</v>
      </c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9"/>
    </row>
    <row r="35" spans="1:56" x14ac:dyDescent="0.25">
      <c r="A35" s="72">
        <f t="shared" si="16"/>
        <v>26</v>
      </c>
      <c r="B35" s="46" t="s">
        <v>87</v>
      </c>
      <c r="C35" s="73" t="s">
        <v>88</v>
      </c>
      <c r="D35" s="47" t="s">
        <v>56</v>
      </c>
      <c r="E35" s="114">
        <v>40392</v>
      </c>
      <c r="F35" s="48">
        <v>3.5</v>
      </c>
      <c r="G35" s="48"/>
      <c r="H35" s="48"/>
      <c r="I35" s="49">
        <v>1</v>
      </c>
      <c r="J35" s="50">
        <f t="shared" si="12"/>
        <v>4.5</v>
      </c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52"/>
      <c r="W35" s="52"/>
      <c r="X35" s="52"/>
      <c r="Y35" s="52"/>
      <c r="Z35" s="52"/>
      <c r="AA35" s="52"/>
      <c r="AB35" s="52"/>
      <c r="AC35" s="52">
        <v>1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4">
        <f t="shared" si="13"/>
        <v>1</v>
      </c>
      <c r="AQ35" s="55">
        <f t="shared" si="14"/>
        <v>3.5</v>
      </c>
      <c r="AR35" s="56">
        <f>IF(AQ35&lt;0,AQ35,0)</f>
        <v>0</v>
      </c>
      <c r="AS35" s="57">
        <f t="shared" si="15"/>
        <v>3.5</v>
      </c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59"/>
    </row>
    <row r="36" spans="1:56" x14ac:dyDescent="0.25">
      <c r="A36" s="72">
        <f t="shared" si="16"/>
        <v>27</v>
      </c>
      <c r="B36" s="46" t="s">
        <v>89</v>
      </c>
      <c r="C36" s="85" t="s">
        <v>90</v>
      </c>
      <c r="D36" s="47" t="s">
        <v>56</v>
      </c>
      <c r="E36" s="114">
        <v>40787</v>
      </c>
      <c r="F36" s="48">
        <v>4.5</v>
      </c>
      <c r="G36" s="48"/>
      <c r="H36" s="48"/>
      <c r="I36" s="49">
        <v>1</v>
      </c>
      <c r="J36" s="50">
        <f t="shared" si="12"/>
        <v>5.5</v>
      </c>
      <c r="K36" s="51"/>
      <c r="L36" s="51"/>
      <c r="M36" s="51"/>
      <c r="N36" s="51"/>
      <c r="O36" s="51">
        <v>1</v>
      </c>
      <c r="P36" s="51"/>
      <c r="Q36" s="51"/>
      <c r="R36" s="51"/>
      <c r="S36" s="51"/>
      <c r="T36" s="51"/>
      <c r="U36" s="51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4">
        <f t="shared" si="13"/>
        <v>1</v>
      </c>
      <c r="AQ36" s="55">
        <f t="shared" si="14"/>
        <v>4.5</v>
      </c>
      <c r="AR36" s="56">
        <f>IF(AQ36&lt;0,AQ36,0)</f>
        <v>0</v>
      </c>
      <c r="AS36" s="57">
        <f t="shared" si="15"/>
        <v>4.5</v>
      </c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9"/>
    </row>
    <row r="37" spans="1:56" x14ac:dyDescent="0.25">
      <c r="A37" s="72">
        <f t="shared" si="16"/>
        <v>28</v>
      </c>
      <c r="B37" s="89" t="s">
        <v>91</v>
      </c>
      <c r="C37" s="85" t="s">
        <v>92</v>
      </c>
      <c r="D37" s="47" t="s">
        <v>56</v>
      </c>
      <c r="E37" s="114">
        <v>40679</v>
      </c>
      <c r="F37" s="48">
        <v>2</v>
      </c>
      <c r="G37" s="48"/>
      <c r="H37" s="48"/>
      <c r="I37" s="49">
        <v>1</v>
      </c>
      <c r="J37" s="50">
        <f t="shared" si="12"/>
        <v>3</v>
      </c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2"/>
      <c r="W37" s="52"/>
      <c r="X37" s="52"/>
      <c r="Y37" s="52"/>
      <c r="Z37" s="52"/>
      <c r="AA37" s="52"/>
      <c r="AB37" s="52">
        <v>0.5</v>
      </c>
      <c r="AC37" s="52">
        <v>1</v>
      </c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4">
        <f t="shared" si="13"/>
        <v>1.5</v>
      </c>
      <c r="AQ37" s="55">
        <f t="shared" si="14"/>
        <v>1.5</v>
      </c>
      <c r="AR37" s="56">
        <v>0</v>
      </c>
      <c r="AS37" s="57">
        <f t="shared" si="15"/>
        <v>1.5</v>
      </c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90"/>
    </row>
    <row r="38" spans="1:56" x14ac:dyDescent="0.25">
      <c r="A38" s="72">
        <f t="shared" si="16"/>
        <v>29</v>
      </c>
      <c r="B38" s="89" t="s">
        <v>59</v>
      </c>
      <c r="C38" s="85" t="s">
        <v>93</v>
      </c>
      <c r="D38" s="47" t="s">
        <v>56</v>
      </c>
      <c r="E38" s="114">
        <v>41218</v>
      </c>
      <c r="F38" s="48">
        <v>1</v>
      </c>
      <c r="G38" s="48"/>
      <c r="H38" s="48"/>
      <c r="I38" s="49">
        <v>1</v>
      </c>
      <c r="J38" s="50">
        <f t="shared" si="12"/>
        <v>2</v>
      </c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4">
        <f t="shared" si="13"/>
        <v>0</v>
      </c>
      <c r="AQ38" s="55">
        <f t="shared" si="14"/>
        <v>2</v>
      </c>
      <c r="AR38" s="56">
        <f>IF(AQ38&lt;0,AQ38,0)</f>
        <v>0</v>
      </c>
      <c r="AS38" s="57">
        <f t="shared" si="15"/>
        <v>2</v>
      </c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9"/>
    </row>
    <row r="39" spans="1:56" x14ac:dyDescent="0.25">
      <c r="A39" s="72">
        <f t="shared" si="16"/>
        <v>30</v>
      </c>
      <c r="B39" s="46" t="s">
        <v>94</v>
      </c>
      <c r="C39" s="62" t="s">
        <v>95</v>
      </c>
      <c r="D39" s="47" t="s">
        <v>56</v>
      </c>
      <c r="E39" s="114">
        <v>40969</v>
      </c>
      <c r="F39" s="48">
        <v>2.5</v>
      </c>
      <c r="G39" s="48"/>
      <c r="H39" s="48"/>
      <c r="I39" s="49">
        <v>1</v>
      </c>
      <c r="J39" s="50">
        <f t="shared" si="12"/>
        <v>3.5</v>
      </c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2"/>
      <c r="W39" s="52"/>
      <c r="X39" s="52"/>
      <c r="Y39" s="52"/>
      <c r="Z39" s="52"/>
      <c r="AA39" s="52"/>
      <c r="AB39" s="52"/>
      <c r="AC39" s="52">
        <v>1</v>
      </c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4">
        <f t="shared" si="13"/>
        <v>1</v>
      </c>
      <c r="AQ39" s="55">
        <f t="shared" si="14"/>
        <v>2.5</v>
      </c>
      <c r="AR39" s="56">
        <f>IF(AQ39&lt;0,AQ39,0)</f>
        <v>0</v>
      </c>
      <c r="AS39" s="57">
        <f t="shared" si="15"/>
        <v>2.5</v>
      </c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9"/>
    </row>
    <row r="40" spans="1:56" ht="19.5" customHeight="1" x14ac:dyDescent="0.25">
      <c r="A40" s="36">
        <v>6</v>
      </c>
      <c r="B40" s="37"/>
      <c r="C40" s="38" t="s">
        <v>96</v>
      </c>
      <c r="D40" s="37"/>
      <c r="E40" s="115"/>
      <c r="F40" s="38"/>
      <c r="G40" s="38"/>
      <c r="H40" s="38"/>
      <c r="I40" s="38"/>
      <c r="J40" s="3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38"/>
      <c r="AQ40" s="38"/>
      <c r="AR40" s="41"/>
      <c r="AS40" s="42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43"/>
    </row>
    <row r="41" spans="1:56" x14ac:dyDescent="0.25">
      <c r="A41" s="45">
        <f>A39+1</f>
        <v>31</v>
      </c>
      <c r="B41" s="46" t="s">
        <v>97</v>
      </c>
      <c r="C41" s="65" t="s">
        <v>98</v>
      </c>
      <c r="D41" s="47" t="s">
        <v>99</v>
      </c>
      <c r="E41" s="114">
        <v>40441</v>
      </c>
      <c r="F41" s="48">
        <v>6.5</v>
      </c>
      <c r="G41" s="48"/>
      <c r="H41" s="48"/>
      <c r="I41" s="49">
        <v>1</v>
      </c>
      <c r="J41" s="50">
        <f t="shared" ref="J41:J46" si="17">F41+G41+H41+I41</f>
        <v>7.5</v>
      </c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4">
        <f t="shared" ref="AP41:AP46" si="18">SUM(K41:AO41)</f>
        <v>0</v>
      </c>
      <c r="AQ41" s="55">
        <f t="shared" ref="AQ41:AQ46" si="19">J41-AP41</f>
        <v>7.5</v>
      </c>
      <c r="AR41" s="56">
        <f t="shared" ref="AR41:AR46" si="20">IF(AQ41&lt;0,AQ41,0)</f>
        <v>0</v>
      </c>
      <c r="AS41" s="57">
        <f t="shared" ref="AS41:AS46" si="21">AQ41-AR41</f>
        <v>7.5</v>
      </c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9"/>
    </row>
    <row r="42" spans="1:56" x14ac:dyDescent="0.25">
      <c r="A42" s="72">
        <f>A41+1</f>
        <v>32</v>
      </c>
      <c r="B42" s="46" t="s">
        <v>100</v>
      </c>
      <c r="C42" s="124" t="s">
        <v>101</v>
      </c>
      <c r="D42" s="47" t="s">
        <v>99</v>
      </c>
      <c r="E42" s="114">
        <v>40716</v>
      </c>
      <c r="F42" s="48">
        <v>0</v>
      </c>
      <c r="G42" s="48"/>
      <c r="H42" s="48"/>
      <c r="I42" s="49"/>
      <c r="J42" s="50">
        <f t="shared" si="17"/>
        <v>0</v>
      </c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2"/>
      <c r="X42" s="52"/>
      <c r="Y42" s="51"/>
      <c r="Z42" s="51"/>
      <c r="AA42" s="51"/>
      <c r="AB42" s="51"/>
      <c r="AC42" s="51"/>
      <c r="AD42" s="52"/>
      <c r="AE42" s="52"/>
      <c r="AF42" s="51"/>
      <c r="AG42" s="51"/>
      <c r="AH42" s="51"/>
      <c r="AI42" s="51"/>
      <c r="AJ42" s="51"/>
      <c r="AK42" s="52"/>
      <c r="AL42" s="52"/>
      <c r="AM42" s="51"/>
      <c r="AN42" s="51"/>
      <c r="AO42" s="51"/>
      <c r="AP42" s="54">
        <f t="shared" si="18"/>
        <v>0</v>
      </c>
      <c r="AQ42" s="55">
        <f t="shared" si="19"/>
        <v>0</v>
      </c>
      <c r="AR42" s="125">
        <f t="shared" si="20"/>
        <v>0</v>
      </c>
      <c r="AS42" s="57">
        <f t="shared" si="21"/>
        <v>0</v>
      </c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9"/>
    </row>
    <row r="43" spans="1:56" x14ac:dyDescent="0.25">
      <c r="A43" s="72">
        <f>A42+1</f>
        <v>33</v>
      </c>
      <c r="B43" s="46"/>
      <c r="C43" s="86" t="s">
        <v>171</v>
      </c>
      <c r="D43" s="47" t="s">
        <v>99</v>
      </c>
      <c r="E43" s="114">
        <v>41276</v>
      </c>
      <c r="F43" s="48">
        <v>0</v>
      </c>
      <c r="G43" s="48"/>
      <c r="H43" s="48"/>
      <c r="I43" s="49">
        <v>0</v>
      </c>
      <c r="J43" s="50">
        <f t="shared" si="17"/>
        <v>0</v>
      </c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2"/>
      <c r="W43" s="52"/>
      <c r="X43" s="52"/>
      <c r="Y43" s="52"/>
      <c r="Z43" s="52">
        <v>0.5</v>
      </c>
      <c r="AA43" s="52"/>
      <c r="AB43" s="52"/>
      <c r="AC43" s="52">
        <v>1</v>
      </c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4">
        <f t="shared" si="18"/>
        <v>1.5</v>
      </c>
      <c r="AQ43" s="55">
        <f t="shared" si="19"/>
        <v>-1.5</v>
      </c>
      <c r="AR43" s="56">
        <f t="shared" si="20"/>
        <v>-1.5</v>
      </c>
      <c r="AS43" s="57">
        <f t="shared" si="21"/>
        <v>0</v>
      </c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9"/>
    </row>
    <row r="44" spans="1:56" x14ac:dyDescent="0.25">
      <c r="A44" s="72">
        <f>A43+1</f>
        <v>34</v>
      </c>
      <c r="B44" s="46"/>
      <c r="C44" s="86" t="s">
        <v>103</v>
      </c>
      <c r="D44" s="47" t="s">
        <v>99</v>
      </c>
      <c r="E44" s="114">
        <v>41276</v>
      </c>
      <c r="F44" s="48">
        <v>0</v>
      </c>
      <c r="G44" s="48"/>
      <c r="H44" s="48"/>
      <c r="I44" s="49">
        <v>0</v>
      </c>
      <c r="J44" s="50">
        <f t="shared" si="17"/>
        <v>0</v>
      </c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4">
        <f t="shared" si="18"/>
        <v>0</v>
      </c>
      <c r="AQ44" s="55">
        <f t="shared" si="19"/>
        <v>0</v>
      </c>
      <c r="AR44" s="56">
        <f t="shared" si="20"/>
        <v>0</v>
      </c>
      <c r="AS44" s="57">
        <f t="shared" si="21"/>
        <v>0</v>
      </c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9"/>
    </row>
    <row r="45" spans="1:56" x14ac:dyDescent="0.25">
      <c r="A45" s="72">
        <f>A44+1</f>
        <v>35</v>
      </c>
      <c r="B45" s="46"/>
      <c r="C45" s="86" t="s">
        <v>104</v>
      </c>
      <c r="D45" s="47" t="s">
        <v>99</v>
      </c>
      <c r="E45" s="114">
        <v>41276</v>
      </c>
      <c r="F45" s="48">
        <v>0</v>
      </c>
      <c r="G45" s="48"/>
      <c r="H45" s="48"/>
      <c r="I45" s="49">
        <v>0</v>
      </c>
      <c r="J45" s="50">
        <f t="shared" si="17"/>
        <v>0</v>
      </c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4">
        <f t="shared" si="18"/>
        <v>0</v>
      </c>
      <c r="AQ45" s="55">
        <f t="shared" si="19"/>
        <v>0</v>
      </c>
      <c r="AR45" s="56">
        <f t="shared" si="20"/>
        <v>0</v>
      </c>
      <c r="AS45" s="57">
        <f t="shared" si="21"/>
        <v>0</v>
      </c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9"/>
    </row>
    <row r="46" spans="1:56" x14ac:dyDescent="0.25">
      <c r="A46" s="72">
        <f>A45+1</f>
        <v>36</v>
      </c>
      <c r="B46" s="46"/>
      <c r="C46" s="86" t="s">
        <v>105</v>
      </c>
      <c r="D46" s="47" t="s">
        <v>99</v>
      </c>
      <c r="E46" s="114">
        <v>41288</v>
      </c>
      <c r="F46" s="48">
        <v>0</v>
      </c>
      <c r="G46" s="48"/>
      <c r="H46" s="48"/>
      <c r="I46" s="49">
        <v>0</v>
      </c>
      <c r="J46" s="50">
        <f t="shared" si="17"/>
        <v>0</v>
      </c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4">
        <f t="shared" si="18"/>
        <v>0</v>
      </c>
      <c r="AQ46" s="55">
        <f t="shared" si="19"/>
        <v>0</v>
      </c>
      <c r="AR46" s="56">
        <f t="shared" si="20"/>
        <v>0</v>
      </c>
      <c r="AS46" s="57">
        <f t="shared" si="21"/>
        <v>0</v>
      </c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9"/>
    </row>
    <row r="47" spans="1:56" ht="19.5" customHeight="1" x14ac:dyDescent="0.25">
      <c r="A47" s="36">
        <v>7</v>
      </c>
      <c r="B47" s="37"/>
      <c r="C47" s="38" t="s">
        <v>106</v>
      </c>
      <c r="D47" s="37"/>
      <c r="E47" s="115"/>
      <c r="F47" s="38"/>
      <c r="G47" s="38"/>
      <c r="H47" s="38"/>
      <c r="I47" s="38"/>
      <c r="J47" s="39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38"/>
      <c r="AQ47" s="38"/>
      <c r="AR47" s="41"/>
      <c r="AS47" s="42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43"/>
    </row>
    <row r="48" spans="1:56" x14ac:dyDescent="0.25">
      <c r="A48" s="45">
        <f>A46+1</f>
        <v>37</v>
      </c>
      <c r="B48" s="46" t="s">
        <v>107</v>
      </c>
      <c r="C48" s="64" t="s">
        <v>108</v>
      </c>
      <c r="D48" s="47" t="s">
        <v>64</v>
      </c>
      <c r="E48" s="114">
        <v>39022</v>
      </c>
      <c r="F48" s="48">
        <v>5.5</v>
      </c>
      <c r="G48" s="48"/>
      <c r="H48" s="48"/>
      <c r="I48" s="49">
        <v>1</v>
      </c>
      <c r="J48" s="50">
        <f>F48+G48+H48+I48</f>
        <v>6.5</v>
      </c>
      <c r="K48" s="40"/>
      <c r="L48" s="51"/>
      <c r="M48" s="51"/>
      <c r="N48" s="51"/>
      <c r="O48" s="51"/>
      <c r="P48" s="51"/>
      <c r="Q48" s="51"/>
      <c r="R48" s="51"/>
      <c r="S48" s="51">
        <v>0.5</v>
      </c>
      <c r="T48" s="51"/>
      <c r="U48" s="51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4">
        <f>SUM(K48:AO48)</f>
        <v>0.5</v>
      </c>
      <c r="AQ48" s="55">
        <f>J48-AP48</f>
        <v>6</v>
      </c>
      <c r="AR48" s="56">
        <f>IF(AQ48&lt;0,AQ48,0)</f>
        <v>0</v>
      </c>
      <c r="AS48" s="57">
        <f>AQ48-AR48</f>
        <v>6</v>
      </c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9"/>
    </row>
    <row r="49" spans="1:56" x14ac:dyDescent="0.25">
      <c r="A49" s="72">
        <f>A48+1</f>
        <v>38</v>
      </c>
      <c r="B49" s="46" t="s">
        <v>109</v>
      </c>
      <c r="C49" s="73" t="s">
        <v>110</v>
      </c>
      <c r="D49" s="47" t="s">
        <v>56</v>
      </c>
      <c r="E49" s="114">
        <v>39546</v>
      </c>
      <c r="F49" s="48">
        <v>7</v>
      </c>
      <c r="G49" s="48"/>
      <c r="H49" s="48"/>
      <c r="I49" s="49">
        <v>1</v>
      </c>
      <c r="J49" s="50">
        <f>F49+G49+H49+I49</f>
        <v>8</v>
      </c>
      <c r="K49" s="51"/>
      <c r="L49" s="51"/>
      <c r="M49" s="51"/>
      <c r="N49" s="51"/>
      <c r="O49" s="51"/>
      <c r="P49" s="51"/>
      <c r="Q49" s="51"/>
      <c r="R49" s="51"/>
      <c r="S49" s="51"/>
      <c r="T49" s="51">
        <v>0.5</v>
      </c>
      <c r="U49" s="51"/>
      <c r="V49" s="52"/>
      <c r="W49" s="52"/>
      <c r="X49" s="52"/>
      <c r="Y49" s="52"/>
      <c r="Z49" s="52"/>
      <c r="AA49" s="52"/>
      <c r="AB49" s="52"/>
      <c r="AC49" s="52">
        <v>1</v>
      </c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4">
        <f>SUM(K49:AO49)</f>
        <v>1.5</v>
      </c>
      <c r="AQ49" s="55">
        <f>J49-AP49</f>
        <v>6.5</v>
      </c>
      <c r="AR49" s="56">
        <f>IF(AQ49&lt;0,AQ49,0)</f>
        <v>0</v>
      </c>
      <c r="AS49" s="57">
        <f>AQ49-AR49</f>
        <v>6.5</v>
      </c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9"/>
    </row>
    <row r="50" spans="1:56" x14ac:dyDescent="0.25">
      <c r="A50" s="72">
        <f>A49+1</f>
        <v>39</v>
      </c>
      <c r="B50" s="46" t="s">
        <v>111</v>
      </c>
      <c r="C50" s="64" t="s">
        <v>112</v>
      </c>
      <c r="D50" s="47" t="s">
        <v>56</v>
      </c>
      <c r="E50" s="114">
        <v>39581</v>
      </c>
      <c r="F50" s="48">
        <v>7</v>
      </c>
      <c r="G50" s="48"/>
      <c r="H50" s="48"/>
      <c r="I50" s="49">
        <v>1</v>
      </c>
      <c r="J50" s="50">
        <f>F50+G50+H50+I50</f>
        <v>8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2"/>
      <c r="W50" s="52"/>
      <c r="X50" s="52"/>
      <c r="Y50" s="52"/>
      <c r="Z50" s="52"/>
      <c r="AA50" s="52"/>
      <c r="AB50" s="52"/>
      <c r="AC50" s="52">
        <v>1</v>
      </c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4">
        <f>SUM(K50:AO50)</f>
        <v>1</v>
      </c>
      <c r="AQ50" s="55">
        <f>J50-AP50</f>
        <v>7</v>
      </c>
      <c r="AR50" s="56">
        <f>IF(AQ50&lt;0,AQ50,0)</f>
        <v>0</v>
      </c>
      <c r="AS50" s="57">
        <f>AQ50-AR50</f>
        <v>7</v>
      </c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9"/>
    </row>
    <row r="51" spans="1:56" ht="20.25" customHeight="1" x14ac:dyDescent="0.25">
      <c r="A51" s="36">
        <v>8</v>
      </c>
      <c r="B51" s="37"/>
      <c r="C51" s="38" t="s">
        <v>113</v>
      </c>
      <c r="D51" s="37"/>
      <c r="E51" s="115"/>
      <c r="F51" s="38"/>
      <c r="G51" s="38"/>
      <c r="H51" s="38"/>
      <c r="I51" s="38"/>
      <c r="J51" s="39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38"/>
      <c r="AQ51" s="38"/>
      <c r="AR51" s="41"/>
      <c r="AS51" s="42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43"/>
    </row>
    <row r="52" spans="1:56" x14ac:dyDescent="0.25">
      <c r="A52" s="45">
        <f>A50+1</f>
        <v>40</v>
      </c>
      <c r="B52" s="89" t="s">
        <v>114</v>
      </c>
      <c r="C52" s="47" t="s">
        <v>115</v>
      </c>
      <c r="D52" s="47" t="s">
        <v>64</v>
      </c>
      <c r="E52" s="114">
        <v>39510</v>
      </c>
      <c r="F52" s="48">
        <v>9</v>
      </c>
      <c r="G52" s="48"/>
      <c r="H52" s="48"/>
      <c r="I52" s="49">
        <v>1</v>
      </c>
      <c r="J52" s="50">
        <f t="shared" ref="J52:J59" si="22">F52+G52+H52+I52</f>
        <v>10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2"/>
      <c r="W52" s="52"/>
      <c r="X52" s="52"/>
      <c r="Y52" s="52"/>
      <c r="Z52" s="52"/>
      <c r="AA52" s="52"/>
      <c r="AB52" s="52">
        <v>1</v>
      </c>
      <c r="AC52" s="52">
        <v>1</v>
      </c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4">
        <f t="shared" ref="AP52:AP59" si="23">SUM(K52:AO52)</f>
        <v>2</v>
      </c>
      <c r="AQ52" s="55">
        <f t="shared" ref="AQ52:AQ59" si="24">J52-AP52</f>
        <v>8</v>
      </c>
      <c r="AR52" s="56">
        <f t="shared" ref="AR52:AR59" si="25">IF(AQ52&lt;0,AQ52,0)</f>
        <v>0</v>
      </c>
      <c r="AS52" s="57">
        <f t="shared" ref="AS52:AS59" si="26">AQ52-AR52</f>
        <v>8</v>
      </c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9"/>
    </row>
    <row r="53" spans="1:56" x14ac:dyDescent="0.25">
      <c r="A53" s="72">
        <f t="shared" ref="A53:A59" si="27">A52+1</f>
        <v>41</v>
      </c>
      <c r="B53" s="46" t="s">
        <v>116</v>
      </c>
      <c r="C53" s="73" t="s">
        <v>117</v>
      </c>
      <c r="D53" s="47" t="s">
        <v>56</v>
      </c>
      <c r="E53" s="114">
        <v>40513</v>
      </c>
      <c r="F53" s="48">
        <v>0.5</v>
      </c>
      <c r="G53" s="48"/>
      <c r="H53" s="48"/>
      <c r="I53" s="49">
        <v>1</v>
      </c>
      <c r="J53" s="50">
        <f t="shared" si="22"/>
        <v>1.5</v>
      </c>
      <c r="K53" s="51"/>
      <c r="L53" s="51"/>
      <c r="M53" s="51"/>
      <c r="N53" s="51"/>
      <c r="O53" s="51"/>
      <c r="P53" s="51"/>
      <c r="Q53" s="51"/>
      <c r="R53" s="51">
        <v>1</v>
      </c>
      <c r="S53" s="51">
        <v>1</v>
      </c>
      <c r="T53" s="51"/>
      <c r="U53" s="51"/>
      <c r="V53" s="52"/>
      <c r="W53" s="52"/>
      <c r="X53" s="51"/>
      <c r="Y53" s="51"/>
      <c r="Z53" s="51"/>
      <c r="AA53" s="51"/>
      <c r="AB53" s="51"/>
      <c r="AC53" s="52">
        <v>1</v>
      </c>
      <c r="AD53" s="52"/>
      <c r="AE53" s="51"/>
      <c r="AF53" s="51"/>
      <c r="AG53" s="51"/>
      <c r="AH53" s="51"/>
      <c r="AI53" s="51"/>
      <c r="AJ53" s="52"/>
      <c r="AK53" s="52"/>
      <c r="AL53" s="52"/>
      <c r="AM53" s="52"/>
      <c r="AN53" s="52"/>
      <c r="AO53" s="52"/>
      <c r="AP53" s="54">
        <f t="shared" si="23"/>
        <v>3</v>
      </c>
      <c r="AQ53" s="55">
        <f t="shared" si="24"/>
        <v>-1.5</v>
      </c>
      <c r="AR53" s="56">
        <f t="shared" si="25"/>
        <v>-1.5</v>
      </c>
      <c r="AS53" s="57">
        <f t="shared" si="26"/>
        <v>0</v>
      </c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9"/>
    </row>
    <row r="54" spans="1:56" x14ac:dyDescent="0.25">
      <c r="A54" s="72">
        <f t="shared" si="27"/>
        <v>42</v>
      </c>
      <c r="B54" s="46" t="s">
        <v>118</v>
      </c>
      <c r="C54" s="62" t="s">
        <v>119</v>
      </c>
      <c r="D54" s="47" t="s">
        <v>99</v>
      </c>
      <c r="E54" s="114">
        <v>40393</v>
      </c>
      <c r="F54" s="48">
        <v>5</v>
      </c>
      <c r="G54" s="48"/>
      <c r="H54" s="48"/>
      <c r="I54" s="49">
        <v>1</v>
      </c>
      <c r="J54" s="50">
        <f t="shared" si="22"/>
        <v>6</v>
      </c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2"/>
      <c r="W54" s="52"/>
      <c r="X54" s="51"/>
      <c r="Y54" s="51"/>
      <c r="Z54" s="51"/>
      <c r="AA54" s="51"/>
      <c r="AB54" s="51"/>
      <c r="AC54" s="52">
        <v>1</v>
      </c>
      <c r="AD54" s="52"/>
      <c r="AE54" s="52"/>
      <c r="AF54" s="52"/>
      <c r="AG54" s="52"/>
      <c r="AH54" s="52"/>
      <c r="AI54" s="52"/>
      <c r="AJ54" s="52"/>
      <c r="AK54" s="52"/>
      <c r="AL54" s="52"/>
      <c r="AM54" s="52">
        <v>1</v>
      </c>
      <c r="AN54" s="52">
        <v>1</v>
      </c>
      <c r="AO54" s="52"/>
      <c r="AP54" s="54">
        <f t="shared" si="23"/>
        <v>3</v>
      </c>
      <c r="AQ54" s="55">
        <f t="shared" si="24"/>
        <v>3</v>
      </c>
      <c r="AR54" s="56">
        <f t="shared" si="25"/>
        <v>0</v>
      </c>
      <c r="AS54" s="57">
        <f t="shared" si="26"/>
        <v>3</v>
      </c>
      <c r="AT54" s="58"/>
      <c r="AU54" s="58"/>
      <c r="AV54" s="58"/>
      <c r="AW54" s="58"/>
      <c r="AX54" s="58"/>
      <c r="AY54" s="51"/>
      <c r="AZ54" s="58"/>
      <c r="BA54" s="58"/>
      <c r="BB54" s="58"/>
      <c r="BC54" s="58"/>
      <c r="BD54" s="59"/>
    </row>
    <row r="55" spans="1:56" x14ac:dyDescent="0.25">
      <c r="A55" s="72">
        <f t="shared" si="27"/>
        <v>43</v>
      </c>
      <c r="B55" s="46" t="s">
        <v>120</v>
      </c>
      <c r="C55" s="65" t="s">
        <v>121</v>
      </c>
      <c r="D55" s="47" t="s">
        <v>56</v>
      </c>
      <c r="E55" s="114">
        <v>41031</v>
      </c>
      <c r="F55" s="48">
        <v>4.5</v>
      </c>
      <c r="G55" s="48"/>
      <c r="H55" s="48"/>
      <c r="I55" s="49">
        <v>1</v>
      </c>
      <c r="J55" s="50">
        <f t="shared" si="22"/>
        <v>5.5</v>
      </c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2">
        <v>1</v>
      </c>
      <c r="W55" s="52"/>
      <c r="X55" s="52"/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4">
        <f t="shared" si="23"/>
        <v>6</v>
      </c>
      <c r="AQ55" s="55">
        <f t="shared" si="24"/>
        <v>-0.5</v>
      </c>
      <c r="AR55" s="56">
        <f t="shared" si="25"/>
        <v>-0.5</v>
      </c>
      <c r="AS55" s="57">
        <f t="shared" si="26"/>
        <v>0</v>
      </c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9"/>
    </row>
    <row r="56" spans="1:56" x14ac:dyDescent="0.25">
      <c r="A56" s="72">
        <f t="shared" si="27"/>
        <v>44</v>
      </c>
      <c r="B56" s="46" t="s">
        <v>122</v>
      </c>
      <c r="C56" s="65" t="s">
        <v>123</v>
      </c>
      <c r="D56" s="47" t="s">
        <v>56</v>
      </c>
      <c r="E56" s="114">
        <v>41031</v>
      </c>
      <c r="F56" s="48">
        <v>6</v>
      </c>
      <c r="G56" s="48"/>
      <c r="H56" s="48"/>
      <c r="I56" s="49">
        <v>1</v>
      </c>
      <c r="J56" s="50">
        <f t="shared" si="22"/>
        <v>7</v>
      </c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2"/>
      <c r="W56" s="52"/>
      <c r="X56" s="52"/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/>
      <c r="AE56" s="52"/>
      <c r="AF56" s="52"/>
      <c r="AG56" s="52"/>
      <c r="AH56" s="52"/>
      <c r="AI56" s="52"/>
      <c r="AJ56" s="52"/>
      <c r="AK56" s="52"/>
      <c r="AL56" s="52"/>
      <c r="AM56" s="52">
        <v>1</v>
      </c>
      <c r="AN56" s="52">
        <v>1</v>
      </c>
      <c r="AO56" s="52"/>
      <c r="AP56" s="54">
        <f t="shared" si="23"/>
        <v>7</v>
      </c>
      <c r="AQ56" s="55">
        <f t="shared" si="24"/>
        <v>0</v>
      </c>
      <c r="AR56" s="56">
        <f t="shared" si="25"/>
        <v>0</v>
      </c>
      <c r="AS56" s="57">
        <f t="shared" si="26"/>
        <v>0</v>
      </c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9"/>
    </row>
    <row r="57" spans="1:56" x14ac:dyDescent="0.25">
      <c r="A57" s="72">
        <f t="shared" si="27"/>
        <v>45</v>
      </c>
      <c r="B57" s="46" t="s">
        <v>124</v>
      </c>
      <c r="C57" s="65" t="s">
        <v>125</v>
      </c>
      <c r="D57" s="47" t="s">
        <v>56</v>
      </c>
      <c r="E57" s="114">
        <v>41064</v>
      </c>
      <c r="F57" s="48">
        <v>6</v>
      </c>
      <c r="G57" s="48"/>
      <c r="H57" s="48"/>
      <c r="I57" s="49">
        <v>1</v>
      </c>
      <c r="J57" s="50">
        <f t="shared" si="22"/>
        <v>7</v>
      </c>
      <c r="K57" s="51">
        <v>0.5</v>
      </c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2"/>
      <c r="W57" s="52"/>
      <c r="X57" s="52"/>
      <c r="Y57" s="52"/>
      <c r="Z57" s="52"/>
      <c r="AA57" s="52"/>
      <c r="AB57" s="52"/>
      <c r="AC57" s="52">
        <v>1</v>
      </c>
      <c r="AD57" s="52"/>
      <c r="AE57" s="52"/>
      <c r="AF57" s="52"/>
      <c r="AG57" s="52"/>
      <c r="AH57" s="52"/>
      <c r="AI57" s="52"/>
      <c r="AJ57" s="52"/>
      <c r="AK57" s="52"/>
      <c r="AL57" s="52"/>
      <c r="AM57" s="52">
        <v>1</v>
      </c>
      <c r="AN57" s="52">
        <v>1</v>
      </c>
      <c r="AO57" s="52">
        <v>1</v>
      </c>
      <c r="AP57" s="54">
        <f t="shared" si="23"/>
        <v>4.5</v>
      </c>
      <c r="AQ57" s="55">
        <f t="shared" si="24"/>
        <v>2.5</v>
      </c>
      <c r="AR57" s="56">
        <f t="shared" si="25"/>
        <v>0</v>
      </c>
      <c r="AS57" s="57">
        <f t="shared" si="26"/>
        <v>2.5</v>
      </c>
      <c r="AT57" s="58">
        <v>1</v>
      </c>
      <c r="AU57" s="58">
        <v>1</v>
      </c>
      <c r="AV57" s="58"/>
      <c r="AW57" s="58"/>
      <c r="AX57" s="58"/>
      <c r="AY57" s="58"/>
      <c r="AZ57" s="58"/>
      <c r="BA57" s="58"/>
      <c r="BB57" s="58"/>
      <c r="BC57" s="58"/>
      <c r="BD57" s="59"/>
    </row>
    <row r="58" spans="1:56" x14ac:dyDescent="0.25">
      <c r="A58" s="72">
        <f t="shared" si="27"/>
        <v>46</v>
      </c>
      <c r="B58" s="67" t="s">
        <v>126</v>
      </c>
      <c r="C58" s="65" t="s">
        <v>127</v>
      </c>
      <c r="D58" s="47" t="s">
        <v>56</v>
      </c>
      <c r="E58" s="114">
        <v>41078</v>
      </c>
      <c r="F58" s="48">
        <v>4</v>
      </c>
      <c r="G58" s="48"/>
      <c r="H58" s="48"/>
      <c r="I58" s="49">
        <v>1</v>
      </c>
      <c r="J58" s="50">
        <f t="shared" si="22"/>
        <v>5</v>
      </c>
      <c r="K58" s="51"/>
      <c r="L58" s="51"/>
      <c r="M58" s="51"/>
      <c r="N58" s="51"/>
      <c r="O58" s="51"/>
      <c r="P58" s="51"/>
      <c r="Q58" s="51"/>
      <c r="R58" s="51">
        <v>1</v>
      </c>
      <c r="S58" s="51"/>
      <c r="T58" s="51"/>
      <c r="U58" s="51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>
        <v>1</v>
      </c>
      <c r="AN58" s="52"/>
      <c r="AO58" s="52"/>
      <c r="AP58" s="54">
        <f t="shared" si="23"/>
        <v>2</v>
      </c>
      <c r="AQ58" s="55">
        <f t="shared" si="24"/>
        <v>3</v>
      </c>
      <c r="AR58" s="56">
        <f t="shared" si="25"/>
        <v>0</v>
      </c>
      <c r="AS58" s="57">
        <f t="shared" si="26"/>
        <v>3</v>
      </c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9"/>
    </row>
    <row r="59" spans="1:56" x14ac:dyDescent="0.25">
      <c r="A59" s="72">
        <f t="shared" si="27"/>
        <v>47</v>
      </c>
      <c r="B59" s="46" t="s">
        <v>128</v>
      </c>
      <c r="C59" s="65" t="s">
        <v>129</v>
      </c>
      <c r="D59" s="47" t="s">
        <v>99</v>
      </c>
      <c r="E59" s="114">
        <v>41037</v>
      </c>
      <c r="F59" s="48">
        <v>3.5</v>
      </c>
      <c r="G59" s="48"/>
      <c r="H59" s="48"/>
      <c r="I59" s="49">
        <v>1</v>
      </c>
      <c r="J59" s="50">
        <f t="shared" si="22"/>
        <v>4.5</v>
      </c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2"/>
      <c r="W59" s="52"/>
      <c r="X59" s="52"/>
      <c r="Y59" s="52"/>
      <c r="Z59" s="52"/>
      <c r="AA59" s="52"/>
      <c r="AB59" s="52">
        <v>0.5</v>
      </c>
      <c r="AC59" s="52">
        <v>1</v>
      </c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4">
        <f t="shared" si="23"/>
        <v>1.5</v>
      </c>
      <c r="AQ59" s="55">
        <f t="shared" si="24"/>
        <v>3</v>
      </c>
      <c r="AR59" s="56">
        <f t="shared" si="25"/>
        <v>0</v>
      </c>
      <c r="AS59" s="57">
        <f t="shared" si="26"/>
        <v>3</v>
      </c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9"/>
    </row>
    <row r="60" spans="1:56" ht="19.5" customHeight="1" x14ac:dyDescent="0.25">
      <c r="A60" s="36">
        <v>9</v>
      </c>
      <c r="B60" s="37"/>
      <c r="C60" s="38" t="s">
        <v>130</v>
      </c>
      <c r="D60" s="37"/>
      <c r="E60" s="115"/>
      <c r="F60" s="38"/>
      <c r="G60" s="38"/>
      <c r="H60" s="38"/>
      <c r="I60" s="38"/>
      <c r="J60" s="39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38"/>
      <c r="AQ60" s="38"/>
      <c r="AR60" s="41"/>
      <c r="AS60" s="42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43"/>
    </row>
    <row r="61" spans="1:56" x14ac:dyDescent="0.25">
      <c r="A61" s="45">
        <f>A59+1</f>
        <v>48</v>
      </c>
      <c r="B61" s="46" t="s">
        <v>131</v>
      </c>
      <c r="C61" s="73" t="s">
        <v>132</v>
      </c>
      <c r="D61" s="47" t="s">
        <v>56</v>
      </c>
      <c r="E61" s="114">
        <v>40098</v>
      </c>
      <c r="F61" s="48">
        <v>6</v>
      </c>
      <c r="G61" s="48"/>
      <c r="H61" s="48"/>
      <c r="I61" s="49">
        <v>1</v>
      </c>
      <c r="J61" s="50">
        <f>F61+G61+H61+I61</f>
        <v>7</v>
      </c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2"/>
      <c r="W61" s="52"/>
      <c r="X61" s="52"/>
      <c r="Y61" s="52"/>
      <c r="Z61" s="52"/>
      <c r="AA61" s="52"/>
      <c r="AB61" s="52">
        <v>1</v>
      </c>
      <c r="AC61" s="52">
        <v>1</v>
      </c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4">
        <f>SUM(K61:AO61)</f>
        <v>2</v>
      </c>
      <c r="AQ61" s="55">
        <f>J61-AP61</f>
        <v>5</v>
      </c>
      <c r="AR61" s="56">
        <f>IF(AQ61&lt;0,AQ61,0)</f>
        <v>0</v>
      </c>
      <c r="AS61" s="57">
        <f>AQ61-AR61</f>
        <v>5</v>
      </c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9"/>
    </row>
    <row r="62" spans="1:56" ht="19.5" customHeight="1" x14ac:dyDescent="0.25">
      <c r="A62" s="36">
        <v>10</v>
      </c>
      <c r="B62" s="37"/>
      <c r="C62" s="38" t="s">
        <v>133</v>
      </c>
      <c r="D62" s="37"/>
      <c r="E62" s="115"/>
      <c r="F62" s="38"/>
      <c r="G62" s="38"/>
      <c r="H62" s="38"/>
      <c r="I62" s="38"/>
      <c r="J62" s="39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38"/>
      <c r="AQ62" s="38"/>
      <c r="AR62" s="41"/>
      <c r="AS62" s="42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43"/>
    </row>
    <row r="63" spans="1:56" x14ac:dyDescent="0.25">
      <c r="A63" s="45">
        <f>A61+1</f>
        <v>49</v>
      </c>
      <c r="B63" s="46" t="s">
        <v>134</v>
      </c>
      <c r="C63" s="85" t="s">
        <v>135</v>
      </c>
      <c r="D63" s="47" t="s">
        <v>64</v>
      </c>
      <c r="E63" s="119">
        <v>40476</v>
      </c>
      <c r="F63" s="48">
        <v>6.5</v>
      </c>
      <c r="G63" s="48"/>
      <c r="H63" s="48"/>
      <c r="I63" s="49">
        <v>1</v>
      </c>
      <c r="J63" s="50">
        <f t="shared" ref="J63:J75" si="28">F63+G63+H63+I63</f>
        <v>7.5</v>
      </c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2"/>
      <c r="W63" s="52"/>
      <c r="X63" s="52"/>
      <c r="Y63" s="52"/>
      <c r="Z63" s="52"/>
      <c r="AA63" s="52">
        <v>1</v>
      </c>
      <c r="AB63" s="52">
        <v>1</v>
      </c>
      <c r="AC63" s="52">
        <v>1</v>
      </c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4">
        <f t="shared" ref="AP63:AP75" si="29">SUM(K63:AO63)</f>
        <v>3</v>
      </c>
      <c r="AQ63" s="55">
        <f t="shared" ref="AQ63:AQ75" si="30">J63-AP63</f>
        <v>4.5</v>
      </c>
      <c r="AR63" s="56">
        <f t="shared" ref="AR63:AR75" si="31">IF(AQ63&lt;0,AQ63,0)</f>
        <v>0</v>
      </c>
      <c r="AS63" s="57">
        <f t="shared" ref="AS63:AS75" si="32">AQ63-AR63</f>
        <v>4.5</v>
      </c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9"/>
    </row>
    <row r="64" spans="1:56" s="95" customFormat="1" x14ac:dyDescent="0.25">
      <c r="A64" s="72">
        <f>A63+1</f>
        <v>50</v>
      </c>
      <c r="B64" s="67" t="s">
        <v>136</v>
      </c>
      <c r="C64" s="65" t="s">
        <v>137</v>
      </c>
      <c r="D64" s="65" t="s">
        <v>56</v>
      </c>
      <c r="E64" s="119">
        <v>40973</v>
      </c>
      <c r="F64" s="48">
        <v>6</v>
      </c>
      <c r="G64" s="66"/>
      <c r="H64" s="66"/>
      <c r="I64" s="91">
        <v>1</v>
      </c>
      <c r="J64" s="92">
        <f t="shared" si="28"/>
        <v>7</v>
      </c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2"/>
      <c r="W64" s="52"/>
      <c r="X64" s="52"/>
      <c r="Y64" s="52"/>
      <c r="Z64" s="52"/>
      <c r="AA64" s="52"/>
      <c r="AB64" s="52"/>
      <c r="AC64" s="52">
        <v>0.5</v>
      </c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4">
        <f t="shared" si="29"/>
        <v>0.5</v>
      </c>
      <c r="AQ64" s="93">
        <f t="shared" si="30"/>
        <v>6.5</v>
      </c>
      <c r="AR64" s="56">
        <f t="shared" si="31"/>
        <v>0</v>
      </c>
      <c r="AS64" s="94">
        <f t="shared" si="32"/>
        <v>6.5</v>
      </c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3"/>
    </row>
    <row r="65" spans="1:255" s="95" customFormat="1" x14ac:dyDescent="0.25">
      <c r="A65" s="72">
        <f>A64+1</f>
        <v>51</v>
      </c>
      <c r="B65" s="67" t="s">
        <v>138</v>
      </c>
      <c r="C65" s="65" t="s">
        <v>139</v>
      </c>
      <c r="D65" s="65" t="s">
        <v>56</v>
      </c>
      <c r="E65" s="119">
        <v>40973</v>
      </c>
      <c r="F65" s="48">
        <v>0</v>
      </c>
      <c r="G65" s="66"/>
      <c r="H65" s="66"/>
      <c r="I65" s="91">
        <v>1</v>
      </c>
      <c r="J65" s="92">
        <f t="shared" si="28"/>
        <v>1</v>
      </c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2">
        <v>0.5</v>
      </c>
      <c r="W65" s="52"/>
      <c r="X65" s="52"/>
      <c r="Y65" s="52"/>
      <c r="Z65" s="52"/>
      <c r="AA65" s="52">
        <v>0.5</v>
      </c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4">
        <f t="shared" si="29"/>
        <v>1</v>
      </c>
      <c r="AQ65" s="93">
        <f t="shared" si="30"/>
        <v>0</v>
      </c>
      <c r="AR65" s="56">
        <f t="shared" si="31"/>
        <v>0</v>
      </c>
      <c r="AS65" s="94">
        <f t="shared" si="32"/>
        <v>0</v>
      </c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3"/>
    </row>
    <row r="66" spans="1:255" s="95" customFormat="1" x14ac:dyDescent="0.25">
      <c r="A66" s="72">
        <f>A65+1</f>
        <v>52</v>
      </c>
      <c r="B66" s="67" t="s">
        <v>142</v>
      </c>
      <c r="C66" s="65" t="s">
        <v>143</v>
      </c>
      <c r="D66" s="65" t="s">
        <v>56</v>
      </c>
      <c r="E66" s="119">
        <v>40980</v>
      </c>
      <c r="F66" s="48">
        <v>5</v>
      </c>
      <c r="G66" s="66"/>
      <c r="H66" s="66"/>
      <c r="I66" s="91">
        <v>1</v>
      </c>
      <c r="J66" s="92">
        <f t="shared" si="28"/>
        <v>6</v>
      </c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2"/>
      <c r="W66" s="52"/>
      <c r="X66" s="52"/>
      <c r="Y66" s="52">
        <v>0.5</v>
      </c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4">
        <f t="shared" si="29"/>
        <v>0.5</v>
      </c>
      <c r="AQ66" s="93">
        <f t="shared" si="30"/>
        <v>5.5</v>
      </c>
      <c r="AR66" s="56">
        <f t="shared" si="31"/>
        <v>0</v>
      </c>
      <c r="AS66" s="94">
        <f t="shared" si="32"/>
        <v>5.5</v>
      </c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3"/>
    </row>
    <row r="67" spans="1:255" x14ac:dyDescent="0.25">
      <c r="A67" s="72">
        <f>A66+1</f>
        <v>53</v>
      </c>
      <c r="B67" s="46" t="s">
        <v>140</v>
      </c>
      <c r="C67" s="64" t="s">
        <v>141</v>
      </c>
      <c r="D67" s="47" t="s">
        <v>56</v>
      </c>
      <c r="E67" s="119">
        <v>40742</v>
      </c>
      <c r="F67" s="48">
        <v>6</v>
      </c>
      <c r="G67" s="48"/>
      <c r="H67" s="48"/>
      <c r="I67" s="49">
        <v>1</v>
      </c>
      <c r="J67" s="50">
        <f t="shared" si="28"/>
        <v>7</v>
      </c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4">
        <f t="shared" si="29"/>
        <v>0</v>
      </c>
      <c r="AQ67" s="55">
        <f t="shared" si="30"/>
        <v>7</v>
      </c>
      <c r="AR67" s="56">
        <f t="shared" si="31"/>
        <v>0</v>
      </c>
      <c r="AS67" s="57">
        <f t="shared" si="32"/>
        <v>7</v>
      </c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9"/>
    </row>
    <row r="68" spans="1:255" x14ac:dyDescent="0.25">
      <c r="A68" s="72">
        <f>A67+1</f>
        <v>54</v>
      </c>
      <c r="B68" s="89" t="s">
        <v>59</v>
      </c>
      <c r="C68" s="85" t="s">
        <v>144</v>
      </c>
      <c r="D68" s="47" t="s">
        <v>56</v>
      </c>
      <c r="E68" s="119">
        <v>41232</v>
      </c>
      <c r="F68" s="48">
        <v>0.5</v>
      </c>
      <c r="G68" s="48"/>
      <c r="H68" s="48"/>
      <c r="I68" s="49">
        <v>1</v>
      </c>
      <c r="J68" s="50">
        <f t="shared" si="28"/>
        <v>1.5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4">
        <f t="shared" si="29"/>
        <v>0</v>
      </c>
      <c r="AQ68" s="55">
        <f t="shared" si="30"/>
        <v>1.5</v>
      </c>
      <c r="AR68" s="56">
        <f t="shared" si="31"/>
        <v>0</v>
      </c>
      <c r="AS68" s="57">
        <f t="shared" si="32"/>
        <v>1.5</v>
      </c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9"/>
    </row>
    <row r="69" spans="1:255" x14ac:dyDescent="0.25">
      <c r="A69" s="72">
        <f>A70+1</f>
        <v>56</v>
      </c>
      <c r="B69" s="96"/>
      <c r="C69" s="126" t="s">
        <v>146</v>
      </c>
      <c r="D69" s="47" t="s">
        <v>56</v>
      </c>
      <c r="E69" s="119">
        <v>41246</v>
      </c>
      <c r="F69" s="48">
        <v>0</v>
      </c>
      <c r="G69" s="70"/>
      <c r="H69" s="70"/>
      <c r="I69" s="49">
        <v>1</v>
      </c>
      <c r="J69" s="50">
        <f t="shared" si="28"/>
        <v>1</v>
      </c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9"/>
      <c r="W69" s="99"/>
      <c r="X69" s="99"/>
      <c r="Y69" s="99"/>
      <c r="Z69" s="99"/>
      <c r="AA69" s="99"/>
      <c r="AB69" s="99"/>
      <c r="AC69" s="99">
        <v>0.5</v>
      </c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54">
        <f t="shared" si="29"/>
        <v>0.5</v>
      </c>
      <c r="AQ69" s="55">
        <f t="shared" si="30"/>
        <v>0.5</v>
      </c>
      <c r="AR69" s="56">
        <f t="shared" si="31"/>
        <v>0</v>
      </c>
      <c r="AS69" s="57">
        <f t="shared" si="32"/>
        <v>0.5</v>
      </c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1"/>
    </row>
    <row r="70" spans="1:255" x14ac:dyDescent="0.25">
      <c r="A70" s="72">
        <f>A68+1</f>
        <v>55</v>
      </c>
      <c r="B70" s="96"/>
      <c r="C70" s="126" t="s">
        <v>145</v>
      </c>
      <c r="D70" s="47" t="s">
        <v>56</v>
      </c>
      <c r="E70" s="119">
        <v>41246</v>
      </c>
      <c r="F70" s="48">
        <v>0</v>
      </c>
      <c r="G70" s="70"/>
      <c r="H70" s="70"/>
      <c r="I70" s="49">
        <v>1</v>
      </c>
      <c r="J70" s="50">
        <f t="shared" si="28"/>
        <v>1</v>
      </c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54">
        <f t="shared" si="29"/>
        <v>0</v>
      </c>
      <c r="AQ70" s="55">
        <f t="shared" si="30"/>
        <v>1</v>
      </c>
      <c r="AR70" s="56">
        <f t="shared" si="31"/>
        <v>0</v>
      </c>
      <c r="AS70" s="57">
        <f t="shared" si="32"/>
        <v>1</v>
      </c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1"/>
    </row>
    <row r="71" spans="1:255" x14ac:dyDescent="0.25">
      <c r="A71" s="72">
        <f>A69+1</f>
        <v>57</v>
      </c>
      <c r="B71" s="96"/>
      <c r="C71" s="126" t="s">
        <v>147</v>
      </c>
      <c r="D71" s="47" t="s">
        <v>56</v>
      </c>
      <c r="E71" s="119">
        <v>41255</v>
      </c>
      <c r="F71" s="48">
        <v>0</v>
      </c>
      <c r="G71" s="70"/>
      <c r="H71" s="70"/>
      <c r="I71" s="49">
        <v>0.5</v>
      </c>
      <c r="J71" s="50">
        <f t="shared" si="28"/>
        <v>0.5</v>
      </c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9"/>
      <c r="W71" s="99"/>
      <c r="X71" s="99"/>
      <c r="Y71" s="99"/>
      <c r="Z71" s="99"/>
      <c r="AA71" s="99"/>
      <c r="AB71" s="99"/>
      <c r="AC71" s="99">
        <v>0.5</v>
      </c>
      <c r="AD71" s="99"/>
      <c r="AE71" s="99"/>
      <c r="AF71" s="99"/>
      <c r="AG71" s="99"/>
      <c r="AH71" s="99"/>
      <c r="AI71" s="99"/>
      <c r="AJ71" s="99"/>
      <c r="AK71" s="99"/>
      <c r="AL71" s="99"/>
      <c r="AM71" s="99">
        <v>0.5</v>
      </c>
      <c r="AN71" s="99"/>
      <c r="AO71" s="99"/>
      <c r="AP71" s="54">
        <f t="shared" si="29"/>
        <v>1</v>
      </c>
      <c r="AQ71" s="55">
        <f t="shared" si="30"/>
        <v>-0.5</v>
      </c>
      <c r="AR71" s="56">
        <f t="shared" si="31"/>
        <v>-0.5</v>
      </c>
      <c r="AS71" s="57">
        <f t="shared" si="32"/>
        <v>0</v>
      </c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1"/>
    </row>
    <row r="72" spans="1:255" x14ac:dyDescent="0.25">
      <c r="A72" s="72">
        <f>A71+1</f>
        <v>58</v>
      </c>
      <c r="B72" s="96"/>
      <c r="C72" s="126" t="s">
        <v>148</v>
      </c>
      <c r="D72" s="47" t="s">
        <v>56</v>
      </c>
      <c r="E72" s="119">
        <v>41260</v>
      </c>
      <c r="F72" s="48">
        <v>0</v>
      </c>
      <c r="G72" s="70"/>
      <c r="H72" s="70"/>
      <c r="I72" s="49">
        <v>0.5</v>
      </c>
      <c r="J72" s="50">
        <f t="shared" si="28"/>
        <v>0.5</v>
      </c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54">
        <f t="shared" si="29"/>
        <v>0</v>
      </c>
      <c r="AQ72" s="55">
        <f t="shared" si="30"/>
        <v>0.5</v>
      </c>
      <c r="AR72" s="56">
        <f t="shared" si="31"/>
        <v>0</v>
      </c>
      <c r="AS72" s="57">
        <f t="shared" si="32"/>
        <v>0.5</v>
      </c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1"/>
    </row>
    <row r="73" spans="1:255" x14ac:dyDescent="0.25">
      <c r="A73" s="72">
        <f>A72+1</f>
        <v>59</v>
      </c>
      <c r="B73" s="46" t="s">
        <v>149</v>
      </c>
      <c r="C73" s="47" t="s">
        <v>150</v>
      </c>
      <c r="D73" s="47" t="s">
        <v>56</v>
      </c>
      <c r="E73" s="119">
        <v>39631</v>
      </c>
      <c r="F73" s="48">
        <v>2.5</v>
      </c>
      <c r="G73" s="48"/>
      <c r="H73" s="48"/>
      <c r="I73" s="49">
        <v>1</v>
      </c>
      <c r="J73" s="50">
        <f t="shared" si="28"/>
        <v>3.5</v>
      </c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4">
        <f t="shared" si="29"/>
        <v>0</v>
      </c>
      <c r="AQ73" s="55">
        <f t="shared" si="30"/>
        <v>3.5</v>
      </c>
      <c r="AR73" s="56">
        <f t="shared" si="31"/>
        <v>0</v>
      </c>
      <c r="AS73" s="57">
        <f t="shared" si="32"/>
        <v>3.5</v>
      </c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9"/>
    </row>
    <row r="74" spans="1:255" x14ac:dyDescent="0.25">
      <c r="A74" s="72">
        <f>A73+1</f>
        <v>60</v>
      </c>
      <c r="B74" s="46" t="s">
        <v>151</v>
      </c>
      <c r="C74" s="64" t="s">
        <v>152</v>
      </c>
      <c r="D74" s="47" t="s">
        <v>56</v>
      </c>
      <c r="E74" s="119">
        <v>40310</v>
      </c>
      <c r="F74" s="48">
        <v>0.5</v>
      </c>
      <c r="G74" s="48"/>
      <c r="H74" s="48"/>
      <c r="I74" s="49">
        <v>1</v>
      </c>
      <c r="J74" s="50">
        <f t="shared" si="28"/>
        <v>1.5</v>
      </c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2"/>
      <c r="W74" s="52"/>
      <c r="X74" s="52"/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4">
        <f t="shared" si="29"/>
        <v>5</v>
      </c>
      <c r="AQ74" s="55">
        <f t="shared" si="30"/>
        <v>-3.5</v>
      </c>
      <c r="AR74" s="56">
        <f t="shared" si="31"/>
        <v>-3.5</v>
      </c>
      <c r="AS74" s="57">
        <f t="shared" si="32"/>
        <v>0</v>
      </c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9"/>
    </row>
    <row r="75" spans="1:255" x14ac:dyDescent="0.25">
      <c r="A75" s="72">
        <f>A74+1</f>
        <v>61</v>
      </c>
      <c r="B75" s="96"/>
      <c r="C75" s="102" t="s">
        <v>153</v>
      </c>
      <c r="D75" s="47" t="s">
        <v>56</v>
      </c>
      <c r="E75" s="119">
        <v>41276</v>
      </c>
      <c r="F75" s="48">
        <v>0</v>
      </c>
      <c r="G75" s="70"/>
      <c r="H75" s="70"/>
      <c r="I75" s="49">
        <v>0</v>
      </c>
      <c r="J75" s="50">
        <f t="shared" si="28"/>
        <v>0</v>
      </c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54">
        <f t="shared" si="29"/>
        <v>0</v>
      </c>
      <c r="AQ75" s="55">
        <f t="shared" si="30"/>
        <v>0</v>
      </c>
      <c r="AR75" s="56">
        <f t="shared" si="31"/>
        <v>0</v>
      </c>
      <c r="AS75" s="57">
        <f t="shared" si="32"/>
        <v>0</v>
      </c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1"/>
    </row>
    <row r="76" spans="1:255" ht="20.25" customHeight="1" x14ac:dyDescent="0.25">
      <c r="A76" s="103">
        <v>11</v>
      </c>
      <c r="B76" s="104"/>
      <c r="C76" s="105" t="s">
        <v>154</v>
      </c>
      <c r="D76" s="37"/>
      <c r="E76" s="115"/>
      <c r="F76" s="38"/>
      <c r="G76" s="38"/>
      <c r="H76" s="38"/>
      <c r="I76" s="38"/>
      <c r="J76" s="39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8"/>
      <c r="AQ76" s="38"/>
      <c r="AR76" s="41"/>
      <c r="AS76" s="42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43"/>
      <c r="BE76" s="36"/>
      <c r="BF76" s="37"/>
      <c r="BG76" s="38"/>
      <c r="BH76" s="37"/>
      <c r="BI76" s="37"/>
      <c r="BJ76" s="38"/>
      <c r="BK76" s="38"/>
      <c r="BL76" s="38"/>
      <c r="BM76" s="38"/>
      <c r="BN76" s="39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41"/>
      <c r="CW76" s="42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43"/>
      <c r="DJ76" s="36"/>
      <c r="DK76" s="37"/>
      <c r="DL76" s="38"/>
      <c r="DM76" s="37"/>
      <c r="DN76" s="37"/>
      <c r="DO76" s="38"/>
      <c r="DP76" s="38"/>
      <c r="DQ76" s="38"/>
      <c r="DR76" s="38"/>
      <c r="DS76" s="39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41"/>
      <c r="FB76" s="42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43"/>
      <c r="FO76" s="36"/>
      <c r="FP76" s="37"/>
      <c r="FQ76" s="38"/>
      <c r="FR76" s="37"/>
      <c r="FS76" s="37"/>
      <c r="FT76" s="38"/>
      <c r="FU76" s="38"/>
      <c r="FV76" s="38"/>
      <c r="FW76" s="38"/>
      <c r="FX76" s="39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41"/>
      <c r="HG76" s="42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43"/>
      <c r="HT76" s="36"/>
      <c r="HU76" s="37"/>
      <c r="HV76" s="38"/>
      <c r="HW76" s="37"/>
      <c r="HX76" s="37"/>
      <c r="HY76" s="38"/>
      <c r="HZ76" s="38"/>
      <c r="IA76" s="38"/>
      <c r="IB76" s="38"/>
      <c r="IC76" s="39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</row>
    <row r="77" spans="1:255" x14ac:dyDescent="0.25">
      <c r="A77" s="45">
        <f>A75+1</f>
        <v>62</v>
      </c>
      <c r="B77" s="89" t="s">
        <v>155</v>
      </c>
      <c r="C77" s="85" t="s">
        <v>156</v>
      </c>
      <c r="D77" s="47" t="s">
        <v>56</v>
      </c>
      <c r="E77" s="119">
        <v>40287</v>
      </c>
      <c r="F77" s="48">
        <v>2</v>
      </c>
      <c r="G77" s="48"/>
      <c r="H77" s="48"/>
      <c r="I77" s="49">
        <v>1</v>
      </c>
      <c r="J77" s="50">
        <f>F77+G77+H77+I77</f>
        <v>3</v>
      </c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>
        <v>1</v>
      </c>
      <c r="AB77" s="51">
        <v>1</v>
      </c>
      <c r="AC77" s="51">
        <v>1</v>
      </c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2"/>
      <c r="AP77" s="54">
        <f>SUM(K77:AO77)</f>
        <v>3</v>
      </c>
      <c r="AQ77" s="55">
        <f>J77-AP77</f>
        <v>0</v>
      </c>
      <c r="AR77" s="56">
        <v>0</v>
      </c>
      <c r="AS77" s="57">
        <f>AQ77-AR77</f>
        <v>0</v>
      </c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90"/>
    </row>
    <row r="78" spans="1:255" x14ac:dyDescent="0.25">
      <c r="A78" s="72">
        <f>A77+1</f>
        <v>63</v>
      </c>
      <c r="B78" s="106"/>
      <c r="C78" s="127" t="s">
        <v>157</v>
      </c>
      <c r="D78" s="47" t="s">
        <v>56</v>
      </c>
      <c r="E78" s="119">
        <v>41246</v>
      </c>
      <c r="F78" s="48">
        <v>0</v>
      </c>
      <c r="G78" s="48"/>
      <c r="H78" s="48"/>
      <c r="I78" s="49">
        <v>1</v>
      </c>
      <c r="J78" s="50">
        <f>F78+G78+H78+I78</f>
        <v>1</v>
      </c>
      <c r="K78" s="51"/>
      <c r="L78" s="51"/>
      <c r="M78" s="51"/>
      <c r="N78" s="51"/>
      <c r="O78" s="51"/>
      <c r="P78" s="51"/>
      <c r="Q78" s="51"/>
      <c r="R78" s="51">
        <v>0.5</v>
      </c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>
        <v>0.5</v>
      </c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2"/>
      <c r="AP78" s="54">
        <f>SUM(K78:AO78)</f>
        <v>1</v>
      </c>
      <c r="AQ78" s="55">
        <f>J78-AP78</f>
        <v>0</v>
      </c>
      <c r="AR78" s="56">
        <v>0</v>
      </c>
      <c r="AS78" s="57">
        <f>AQ78-AR78</f>
        <v>0</v>
      </c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10"/>
    </row>
    <row r="79" spans="1:255" x14ac:dyDescent="0.25">
      <c r="A79" s="72">
        <f>A78+1</f>
        <v>64</v>
      </c>
      <c r="B79" s="111"/>
      <c r="C79" s="112" t="s">
        <v>158</v>
      </c>
      <c r="D79" s="47" t="s">
        <v>56</v>
      </c>
      <c r="E79" s="119">
        <v>41295</v>
      </c>
      <c r="F79" s="48">
        <v>0</v>
      </c>
      <c r="G79" s="48"/>
      <c r="H79" s="48"/>
      <c r="I79" s="49">
        <v>0</v>
      </c>
      <c r="J79" s="50">
        <f>F79+G79+H79+I79</f>
        <v>0</v>
      </c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>
        <v>1</v>
      </c>
      <c r="AC79" s="51">
        <v>1</v>
      </c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2"/>
      <c r="AP79" s="54">
        <f>SUM(K79:AO79)</f>
        <v>2</v>
      </c>
      <c r="AQ79" s="55">
        <f>J79-AP79</f>
        <v>-2</v>
      </c>
      <c r="AR79" s="56">
        <f>IF(AQ79&lt;0,AQ79,0)</f>
        <v>-2</v>
      </c>
      <c r="AS79" s="57">
        <f>AQ79-AR79</f>
        <v>0</v>
      </c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10"/>
    </row>
    <row r="80" spans="1:255" x14ac:dyDescent="0.25">
      <c r="A80" s="72">
        <f>A79+1</f>
        <v>65</v>
      </c>
      <c r="B80" s="111"/>
      <c r="C80" s="112" t="s">
        <v>172</v>
      </c>
      <c r="D80" s="47" t="s">
        <v>56</v>
      </c>
      <c r="E80" s="119">
        <v>41299</v>
      </c>
      <c r="F80" s="48">
        <v>0</v>
      </c>
      <c r="G80" s="70"/>
      <c r="H80" s="70"/>
      <c r="I80" s="49">
        <v>0</v>
      </c>
      <c r="J80" s="50">
        <f>F80+G80+H80+I80</f>
        <v>0</v>
      </c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>
        <v>1</v>
      </c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4">
        <f>SUM(K80:AO80)</f>
        <v>1</v>
      </c>
      <c r="AQ80" s="55">
        <f>J80-AP80</f>
        <v>-1</v>
      </c>
      <c r="AR80" s="56">
        <f>IF(AQ80&lt;0,AQ80,0)</f>
        <v>-1</v>
      </c>
      <c r="AS80" s="57">
        <f>AQ80-AR80</f>
        <v>0</v>
      </c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10"/>
    </row>
    <row r="81" spans="1:56" x14ac:dyDescent="0.25">
      <c r="A81" s="72">
        <f>A80+1</f>
        <v>66</v>
      </c>
      <c r="B81" s="111"/>
      <c r="C81" s="112" t="s">
        <v>174</v>
      </c>
      <c r="D81" s="47" t="s">
        <v>56</v>
      </c>
      <c r="E81" s="128">
        <v>41309</v>
      </c>
      <c r="F81" s="48">
        <v>0</v>
      </c>
      <c r="G81" s="70"/>
      <c r="H81" s="70"/>
      <c r="I81" s="49">
        <v>0</v>
      </c>
      <c r="J81" s="50">
        <f>F81+G81+H81+I81</f>
        <v>0</v>
      </c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2">
        <v>0.5</v>
      </c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4">
        <f>SUM(K81:AO81)</f>
        <v>0.5</v>
      </c>
      <c r="AQ81" s="55">
        <f>J81-AP81</f>
        <v>-0.5</v>
      </c>
      <c r="AR81" s="56">
        <f>IF(AQ81&lt;0,AQ81,0)</f>
        <v>-0.5</v>
      </c>
      <c r="AS81" s="57">
        <f>AQ81-AR81</f>
        <v>0</v>
      </c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10"/>
    </row>
    <row r="82" spans="1:56" ht="20.25" customHeight="1" x14ac:dyDescent="0.25">
      <c r="A82" s="36">
        <v>12</v>
      </c>
      <c r="B82" s="37"/>
      <c r="C82" s="38" t="s">
        <v>159</v>
      </c>
      <c r="D82" s="37"/>
      <c r="E82" s="115"/>
      <c r="F82" s="38"/>
      <c r="G82" s="38"/>
      <c r="H82" s="38"/>
      <c r="I82" s="38"/>
      <c r="J82" s="39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8"/>
      <c r="AQ82" s="38"/>
      <c r="AR82" s="41"/>
      <c r="AS82" s="42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43"/>
    </row>
    <row r="83" spans="1:56" x14ac:dyDescent="0.25">
      <c r="A83" s="45">
        <f>A81+1</f>
        <v>67</v>
      </c>
      <c r="B83" s="46" t="s">
        <v>160</v>
      </c>
      <c r="C83" s="73" t="s">
        <v>161</v>
      </c>
      <c r="D83" s="47" t="s">
        <v>56</v>
      </c>
      <c r="E83" s="119">
        <v>39741</v>
      </c>
      <c r="F83" s="48">
        <v>2.5</v>
      </c>
      <c r="G83" s="48"/>
      <c r="H83" s="48"/>
      <c r="I83" s="49">
        <v>1</v>
      </c>
      <c r="J83" s="50">
        <f>F83+G83+H83+I83</f>
        <v>3.5</v>
      </c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2"/>
      <c r="W83" s="52"/>
      <c r="X83" s="52"/>
      <c r="Y83" s="52"/>
      <c r="Z83" s="52"/>
      <c r="AA83" s="52"/>
      <c r="AB83" s="52"/>
      <c r="AC83" s="52">
        <v>1</v>
      </c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4">
        <f>SUM(K83:AO83)</f>
        <v>1</v>
      </c>
      <c r="AQ83" s="55">
        <f>J83-AP83</f>
        <v>2.5</v>
      </c>
      <c r="AR83" s="56">
        <f>IF(AQ83&lt;0,AQ83,0)</f>
        <v>0</v>
      </c>
      <c r="AS83" s="57">
        <f>AQ83-AR83</f>
        <v>2.5</v>
      </c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9"/>
    </row>
    <row r="84" spans="1:56" x14ac:dyDescent="0.25">
      <c r="A84" s="72">
        <f>A83+1</f>
        <v>68</v>
      </c>
      <c r="B84" s="46"/>
      <c r="C84" s="86" t="s">
        <v>162</v>
      </c>
      <c r="D84" s="47" t="s">
        <v>56</v>
      </c>
      <c r="E84" s="119">
        <v>41276</v>
      </c>
      <c r="F84" s="48">
        <v>0</v>
      </c>
      <c r="G84" s="48"/>
      <c r="H84" s="48"/>
      <c r="I84" s="49">
        <v>0</v>
      </c>
      <c r="J84" s="50">
        <f>F84+G84+H84+I84</f>
        <v>0</v>
      </c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54">
        <f>SUM(K84:AO84)</f>
        <v>0</v>
      </c>
      <c r="AQ84" s="55">
        <f>J84-AP84</f>
        <v>0</v>
      </c>
      <c r="AR84" s="56">
        <f>IF(AQ84&lt;0,AQ84,0)</f>
        <v>0</v>
      </c>
      <c r="AS84" s="57">
        <f>AQ84-AR84</f>
        <v>0</v>
      </c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1"/>
    </row>
    <row r="85" spans="1:56" x14ac:dyDescent="0.25">
      <c r="A85" s="72">
        <f>A84+1</f>
        <v>69</v>
      </c>
      <c r="B85" s="46"/>
      <c r="C85" s="86" t="s">
        <v>163</v>
      </c>
      <c r="D85" s="47" t="s">
        <v>56</v>
      </c>
      <c r="E85" s="119">
        <v>41276</v>
      </c>
      <c r="F85" s="48">
        <v>0</v>
      </c>
      <c r="G85" s="48"/>
      <c r="H85" s="48"/>
      <c r="I85" s="49">
        <v>0</v>
      </c>
      <c r="J85" s="50">
        <f>F85+G85+H85+I85</f>
        <v>0</v>
      </c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>
        <v>1</v>
      </c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54">
        <f>SUM(K85:AO85)</f>
        <v>1</v>
      </c>
      <c r="AQ85" s="55">
        <f>J85-AP85</f>
        <v>-1</v>
      </c>
      <c r="AR85" s="56">
        <f>IF(AQ85&lt;0,AQ85,0)</f>
        <v>-1</v>
      </c>
      <c r="AS85" s="57">
        <f>AQ85-AR85</f>
        <v>0</v>
      </c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1"/>
    </row>
    <row r="86" spans="1:56" x14ac:dyDescent="0.25">
      <c r="A86" s="72">
        <f>A85+1</f>
        <v>70</v>
      </c>
      <c r="B86" s="106"/>
      <c r="C86" s="127" t="s">
        <v>164</v>
      </c>
      <c r="D86" s="47" t="s">
        <v>56</v>
      </c>
      <c r="E86" s="119">
        <v>41267</v>
      </c>
      <c r="F86" s="48">
        <v>0</v>
      </c>
      <c r="G86" s="48"/>
      <c r="H86" s="48"/>
      <c r="I86" s="49">
        <v>0</v>
      </c>
      <c r="J86" s="50">
        <f>F86+G86+H86+I86</f>
        <v>0</v>
      </c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54">
        <f>SUM(K86:AO86)</f>
        <v>0</v>
      </c>
      <c r="AQ86" s="55">
        <f>J86-AP86</f>
        <v>0</v>
      </c>
      <c r="AR86" s="56">
        <f>IF(AQ86&lt;0,AQ86,0)</f>
        <v>0</v>
      </c>
      <c r="AS86" s="57">
        <f>AQ86-AR86</f>
        <v>0</v>
      </c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10"/>
    </row>
    <row r="87" spans="1:56" x14ac:dyDescent="0.25">
      <c r="A87" s="72">
        <f>A86+1</f>
        <v>71</v>
      </c>
      <c r="C87" s="107" t="s">
        <v>173</v>
      </c>
      <c r="D87" s="47" t="s">
        <v>56</v>
      </c>
      <c r="E87" s="119">
        <v>41325</v>
      </c>
      <c r="F87" s="48">
        <v>0</v>
      </c>
      <c r="H87" s="48"/>
      <c r="I87" s="49">
        <v>0</v>
      </c>
      <c r="J87" s="50">
        <f>F87+G87+H87+I87</f>
        <v>0</v>
      </c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54">
        <f>SUM(K87:AO87)</f>
        <v>0</v>
      </c>
      <c r="AQ87" s="55">
        <f>J87-AP87</f>
        <v>0</v>
      </c>
      <c r="AR87" s="56">
        <f>IF(AQ87&lt;0,AQ87,0)</f>
        <v>0</v>
      </c>
      <c r="AS87" s="57">
        <f>AQ87-AR87</f>
        <v>0</v>
      </c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10"/>
    </row>
    <row r="88" spans="1:56" x14ac:dyDescent="0.25"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 t="s">
        <v>165</v>
      </c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</row>
  </sheetData>
  <autoFilter ref="A4:IU88"/>
  <customSheetViews>
    <customSheetView guid="{8EFD07E6-2179-4B86-B1F2-8BFF9E102645}" scale="115" showAutoFilter="1" hiddenColumns="1">
      <pane xSplit="10" ySplit="4" topLeftCell="AM67" activePane="bottomRight" state="frozen"/>
      <selection pane="bottomRight" activeCell="AM6" sqref="AM6:AO87"/>
      <pageMargins left="0.7" right="0.7" top="0.75" bottom="0.75" header="0.3" footer="0.3"/>
      <pageSetup orientation="portrait" horizontalDpi="0" verticalDpi="0" r:id="rId1"/>
      <autoFilter ref="A4:IU88"/>
    </customSheetView>
    <customSheetView guid="{D4C5DEE2-2311-4642-84B6-2E71EAACFE6D}" scale="115" showAutoFilter="1" hiddenColumns="1">
      <pane xSplit="10" ySplit="4" topLeftCell="K14" activePane="bottomRight" state="frozen"/>
      <selection pane="bottomRight" activeCell="Y24" sqref="Y24"/>
      <pageMargins left="0.7" right="0.7" top="0.75" bottom="0.75" header="0.3" footer="0.3"/>
      <pageSetup orientation="portrait" horizontalDpi="0" verticalDpi="0" r:id="rId2"/>
      <autoFilter ref="A4:IU88"/>
    </customSheetView>
    <customSheetView guid="{2A0E4364-AB45-4F94-A442-E548A39F1C61}" scale="115" showAutoFilter="1" hiddenColumns="1">
      <pane xSplit="10" ySplit="4" topLeftCell="K5" activePane="bottomRight" state="frozen"/>
      <selection pane="bottomRight" activeCell="H15" sqref="H15"/>
      <pageMargins left="0.7" right="0.7" top="0.75" bottom="0.75" header="0.3" footer="0.3"/>
      <pageSetup orientation="portrait" horizontalDpi="0" verticalDpi="0" r:id="rId3"/>
      <autoFilter ref="A4:IU88"/>
    </customSheetView>
    <customSheetView guid="{D25C78CA-95ED-43B0-83AB-8C4576FD0FBF}" scale="115" showAutoFilter="1" hiddenColumns="1">
      <pane xSplit="10" ySplit="4" topLeftCell="K5" activePane="bottomRight" state="frozen"/>
      <selection pane="bottomRight" activeCell="H15" sqref="H15"/>
      <pageMargins left="0.7" right="0.7" top="0.75" bottom="0.75" header="0.3" footer="0.3"/>
      <pageSetup orientation="portrait" horizontalDpi="0" verticalDpi="0" r:id="rId4"/>
      <autoFilter ref="A4:IU88"/>
    </customSheetView>
  </customSheetViews>
  <mergeCells count="6">
    <mergeCell ref="BB3:BC3"/>
    <mergeCell ref="I1:J1"/>
    <mergeCell ref="N1:P1"/>
    <mergeCell ref="D2:E2"/>
    <mergeCell ref="R3:U3"/>
    <mergeCell ref="AG3:AI3"/>
  </mergeCells>
  <conditionalFormatting sqref="AQ6:AQ7 AQ9:AQ16 AQ48:AQ59 AQ41:AQ46 AQ18:AQ39 AQ62:AQ68 AQ70 AQ73:AQ87">
    <cfRule type="cellIs" dxfId="49" priority="18" stopIfTrue="1" operator="lessThan">
      <formula>0</formula>
    </cfRule>
  </conditionalFormatting>
  <conditionalFormatting sqref="AR48:AR59 AR41:AR46 AR73:AR75 AR5:AR39 AR62:AR68 AR70 AR77:AR87">
    <cfRule type="cellIs" dxfId="48" priority="17" operator="lessThan">
      <formula>0</formula>
    </cfRule>
  </conditionalFormatting>
  <conditionalFormatting sqref="AQ69">
    <cfRule type="cellIs" dxfId="47" priority="16" stopIfTrue="1" operator="lessThan">
      <formula>0</formula>
    </cfRule>
  </conditionalFormatting>
  <conditionalFormatting sqref="AR69">
    <cfRule type="cellIs" dxfId="46" priority="15" operator="lessThan">
      <formula>0</formula>
    </cfRule>
  </conditionalFormatting>
  <conditionalFormatting sqref="CU76 EZ76 HE76">
    <cfRule type="cellIs" dxfId="45" priority="14" stopIfTrue="1" operator="lessThan">
      <formula>0</formula>
    </cfRule>
  </conditionalFormatting>
  <conditionalFormatting sqref="CV76 FA76 HF76 AR76">
    <cfRule type="cellIs" dxfId="44" priority="13" operator="lessThan">
      <formula>0</formula>
    </cfRule>
  </conditionalFormatting>
  <conditionalFormatting sqref="AQ71">
    <cfRule type="cellIs" dxfId="43" priority="12" stopIfTrue="1" operator="lessThan">
      <formula>0</formula>
    </cfRule>
  </conditionalFormatting>
  <conditionalFormatting sqref="AR71">
    <cfRule type="cellIs" dxfId="42" priority="11" operator="lessThan">
      <formula>0</formula>
    </cfRule>
  </conditionalFormatting>
  <conditionalFormatting sqref="AQ72">
    <cfRule type="cellIs" dxfId="41" priority="10" stopIfTrue="1" operator="lessThan">
      <formula>0</formula>
    </cfRule>
  </conditionalFormatting>
  <conditionalFormatting sqref="AR72">
    <cfRule type="cellIs" dxfId="40" priority="9" operator="lessThan">
      <formula>0</formula>
    </cfRule>
  </conditionalFormatting>
  <conditionalFormatting sqref="AQ61">
    <cfRule type="cellIs" dxfId="39" priority="8" stopIfTrue="1" operator="lessThan">
      <formula>0</formula>
    </cfRule>
  </conditionalFormatting>
  <conditionalFormatting sqref="AR61">
    <cfRule type="cellIs" dxfId="38" priority="7" operator="lessThan">
      <formula>0</formula>
    </cfRule>
  </conditionalFormatting>
  <conditionalFormatting sqref="AQ40">
    <cfRule type="cellIs" dxfId="37" priority="6" stopIfTrue="1" operator="lessThan">
      <formula>0</formula>
    </cfRule>
  </conditionalFormatting>
  <conditionalFormatting sqref="AR40">
    <cfRule type="cellIs" dxfId="36" priority="5" operator="lessThan">
      <formula>0</formula>
    </cfRule>
  </conditionalFormatting>
  <conditionalFormatting sqref="AQ47">
    <cfRule type="cellIs" dxfId="35" priority="4" stopIfTrue="1" operator="lessThan">
      <formula>0</formula>
    </cfRule>
  </conditionalFormatting>
  <conditionalFormatting sqref="AR47">
    <cfRule type="cellIs" dxfId="34" priority="3" operator="lessThan">
      <formula>0</formula>
    </cfRule>
  </conditionalFormatting>
  <conditionalFormatting sqref="AQ60">
    <cfRule type="cellIs" dxfId="33" priority="2" stopIfTrue="1" operator="lessThan">
      <formula>0</formula>
    </cfRule>
  </conditionalFormatting>
  <conditionalFormatting sqref="AR60">
    <cfRule type="cellIs" dxfId="32" priority="1" operator="lessThan">
      <formula>0</formula>
    </cfRule>
  </conditionalFormatting>
  <pageMargins left="0.7" right="0.7" top="0.75" bottom="0.75" header="0.3" footer="0.3"/>
  <pageSetup orientation="portrait" horizontalDpi="0" verticalDpi="0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VE93"/>
  <sheetViews>
    <sheetView zoomScaleNormal="100" workbookViewId="0">
      <pane xSplit="10" ySplit="4" topLeftCell="K95" activePane="bottomRight" state="frozen"/>
      <selection pane="topRight" activeCell="K1" sqref="K1"/>
      <selection pane="bottomLeft" activeCell="A5" sqref="A5"/>
      <selection pane="bottomRight" activeCell="F17" sqref="F17"/>
    </sheetView>
  </sheetViews>
  <sheetFormatPr defaultRowHeight="15" x14ac:dyDescent="0.25"/>
  <cols>
    <col min="1" max="1" width="3" style="162" bestFit="1" customWidth="1"/>
    <col min="2" max="2" width="12.5703125" style="181" customWidth="1"/>
    <col min="3" max="3" width="20.7109375" customWidth="1"/>
    <col min="4" max="4" width="12" bestFit="1" customWidth="1"/>
    <col min="5" max="5" width="11.7109375" style="129" bestFit="1" customWidth="1"/>
    <col min="6" max="6" width="10.28515625" bestFit="1" customWidth="1"/>
    <col min="7" max="7" width="4.42578125" hidden="1" customWidth="1"/>
    <col min="8" max="8" width="8.85546875" customWidth="1"/>
    <col min="9" max="9" width="15.7109375" style="5" bestFit="1" customWidth="1"/>
    <col min="10" max="10" width="10.42578125" style="10" customWidth="1"/>
    <col min="11" max="14" width="4.7109375" style="139" customWidth="1"/>
    <col min="15" max="18" width="4.7109375" customWidth="1"/>
    <col min="19" max="19" width="7.5703125" bestFit="1" customWidth="1"/>
    <col min="20" max="20" width="4.7109375" customWidth="1"/>
    <col min="21" max="21" width="4.7109375" style="139" customWidth="1"/>
    <col min="22" max="41" width="4.7109375" customWidth="1"/>
    <col min="42" max="42" width="4.7109375" style="3" customWidth="1"/>
    <col min="43" max="43" width="4.7109375" customWidth="1"/>
    <col min="44" max="44" width="11.85546875" style="4" bestFit="1" customWidth="1"/>
    <col min="45" max="45" width="12.42578125" style="5" bestFit="1" customWidth="1"/>
    <col min="46" max="46" width="10.85546875" bestFit="1" customWidth="1"/>
    <col min="47" max="47" width="7.42578125" bestFit="1" customWidth="1"/>
    <col min="48" max="48" width="94.28515625" bestFit="1" customWidth="1"/>
    <col min="49" max="70" width="9.140625" customWidth="1"/>
    <col min="247" max="247" width="5.28515625" customWidth="1"/>
    <col min="248" max="248" width="9.140625" hidden="1" customWidth="1"/>
    <col min="249" max="249" width="17.42578125" customWidth="1"/>
    <col min="250" max="250" width="10" bestFit="1" customWidth="1"/>
    <col min="251" max="251" width="7.85546875" customWidth="1"/>
    <col min="252" max="252" width="6.42578125" customWidth="1"/>
    <col min="253" max="253" width="9.140625" hidden="1" customWidth="1"/>
    <col min="254" max="254" width="7" customWidth="1"/>
    <col min="255" max="255" width="6" customWidth="1"/>
    <col min="256" max="256" width="7.7109375" customWidth="1"/>
    <col min="257" max="287" width="3.42578125" customWidth="1"/>
    <col min="288" max="288" width="4.5703125" customWidth="1"/>
    <col min="289" max="289" width="6.7109375" customWidth="1"/>
    <col min="290" max="290" width="8" customWidth="1"/>
    <col min="291" max="291" width="8.28515625" customWidth="1"/>
    <col min="292" max="300" width="3.42578125" customWidth="1"/>
    <col min="301" max="301" width="4.28515625" customWidth="1"/>
    <col min="302" max="302" width="10.28515625" customWidth="1"/>
    <col min="303" max="303" width="7" customWidth="1"/>
    <col min="304" max="326" width="9.140625" customWidth="1"/>
    <col min="503" max="503" width="5.28515625" customWidth="1"/>
    <col min="504" max="504" width="9.140625" hidden="1" customWidth="1"/>
    <col min="505" max="505" width="17.42578125" customWidth="1"/>
    <col min="506" max="506" width="10" bestFit="1" customWidth="1"/>
    <col min="507" max="507" width="7.85546875" customWidth="1"/>
    <col min="508" max="508" width="6.42578125" customWidth="1"/>
    <col min="509" max="509" width="9.140625" hidden="1" customWidth="1"/>
    <col min="510" max="510" width="7" customWidth="1"/>
    <col min="511" max="511" width="6" customWidth="1"/>
    <col min="512" max="512" width="7.7109375" customWidth="1"/>
    <col min="513" max="543" width="3.42578125" customWidth="1"/>
    <col min="544" max="544" width="4.5703125" customWidth="1"/>
    <col min="545" max="545" width="6.7109375" customWidth="1"/>
    <col min="546" max="546" width="8" customWidth="1"/>
    <col min="547" max="547" width="8.28515625" customWidth="1"/>
    <col min="548" max="556" width="3.42578125" customWidth="1"/>
    <col min="557" max="557" width="4.28515625" customWidth="1"/>
    <col min="558" max="558" width="10.28515625" customWidth="1"/>
    <col min="559" max="559" width="7" customWidth="1"/>
    <col min="560" max="582" width="9.140625" customWidth="1"/>
    <col min="759" max="759" width="5.28515625" customWidth="1"/>
    <col min="760" max="760" width="9.140625" hidden="1" customWidth="1"/>
    <col min="761" max="761" width="17.42578125" customWidth="1"/>
    <col min="762" max="762" width="10" bestFit="1" customWidth="1"/>
    <col min="763" max="763" width="7.85546875" customWidth="1"/>
    <col min="764" max="764" width="6.42578125" customWidth="1"/>
    <col min="765" max="765" width="9.140625" hidden="1" customWidth="1"/>
    <col min="766" max="766" width="7" customWidth="1"/>
    <col min="767" max="767" width="6" customWidth="1"/>
    <col min="768" max="768" width="7.7109375" customWidth="1"/>
    <col min="769" max="799" width="3.42578125" customWidth="1"/>
    <col min="800" max="800" width="4.5703125" customWidth="1"/>
    <col min="801" max="801" width="6.7109375" customWidth="1"/>
    <col min="802" max="802" width="8" customWidth="1"/>
    <col min="803" max="803" width="8.28515625" customWidth="1"/>
    <col min="804" max="812" width="3.42578125" customWidth="1"/>
    <col min="813" max="813" width="4.28515625" customWidth="1"/>
    <col min="814" max="814" width="10.28515625" customWidth="1"/>
    <col min="815" max="815" width="7" customWidth="1"/>
    <col min="816" max="838" width="9.140625" customWidth="1"/>
    <col min="1015" max="1015" width="5.28515625" customWidth="1"/>
    <col min="1016" max="1016" width="9.140625" hidden="1" customWidth="1"/>
    <col min="1017" max="1017" width="17.42578125" customWidth="1"/>
    <col min="1018" max="1018" width="10" bestFit="1" customWidth="1"/>
    <col min="1019" max="1019" width="7.85546875" customWidth="1"/>
    <col min="1020" max="1020" width="6.42578125" customWidth="1"/>
    <col min="1021" max="1021" width="9.140625" hidden="1" customWidth="1"/>
    <col min="1022" max="1022" width="7" customWidth="1"/>
    <col min="1023" max="1023" width="6" customWidth="1"/>
    <col min="1024" max="1024" width="7.7109375" customWidth="1"/>
    <col min="1025" max="1055" width="3.42578125" customWidth="1"/>
    <col min="1056" max="1056" width="4.5703125" customWidth="1"/>
    <col min="1057" max="1057" width="6.7109375" customWidth="1"/>
    <col min="1058" max="1058" width="8" customWidth="1"/>
    <col min="1059" max="1059" width="8.28515625" customWidth="1"/>
    <col min="1060" max="1068" width="3.42578125" customWidth="1"/>
    <col min="1069" max="1069" width="4.28515625" customWidth="1"/>
    <col min="1070" max="1070" width="10.28515625" customWidth="1"/>
    <col min="1071" max="1071" width="7" customWidth="1"/>
    <col min="1072" max="1094" width="9.140625" customWidth="1"/>
    <col min="1271" max="1271" width="5.28515625" customWidth="1"/>
    <col min="1272" max="1272" width="9.140625" hidden="1" customWidth="1"/>
    <col min="1273" max="1273" width="17.42578125" customWidth="1"/>
    <col min="1274" max="1274" width="10" bestFit="1" customWidth="1"/>
    <col min="1275" max="1275" width="7.85546875" customWidth="1"/>
    <col min="1276" max="1276" width="6.42578125" customWidth="1"/>
    <col min="1277" max="1277" width="9.140625" hidden="1" customWidth="1"/>
    <col min="1278" max="1278" width="7" customWidth="1"/>
    <col min="1279" max="1279" width="6" customWidth="1"/>
    <col min="1280" max="1280" width="7.7109375" customWidth="1"/>
    <col min="1281" max="1311" width="3.42578125" customWidth="1"/>
    <col min="1312" max="1312" width="4.5703125" customWidth="1"/>
    <col min="1313" max="1313" width="6.7109375" customWidth="1"/>
    <col min="1314" max="1314" width="8" customWidth="1"/>
    <col min="1315" max="1315" width="8.28515625" customWidth="1"/>
    <col min="1316" max="1324" width="3.42578125" customWidth="1"/>
    <col min="1325" max="1325" width="4.28515625" customWidth="1"/>
    <col min="1326" max="1326" width="10.28515625" customWidth="1"/>
    <col min="1327" max="1327" width="7" customWidth="1"/>
    <col min="1328" max="1350" width="9.140625" customWidth="1"/>
    <col min="1527" max="1527" width="5.28515625" customWidth="1"/>
    <col min="1528" max="1528" width="9.140625" hidden="1" customWidth="1"/>
    <col min="1529" max="1529" width="17.42578125" customWidth="1"/>
    <col min="1530" max="1530" width="10" bestFit="1" customWidth="1"/>
    <col min="1531" max="1531" width="7.85546875" customWidth="1"/>
    <col min="1532" max="1532" width="6.42578125" customWidth="1"/>
    <col min="1533" max="1533" width="9.140625" hidden="1" customWidth="1"/>
    <col min="1534" max="1534" width="7" customWidth="1"/>
    <col min="1535" max="1535" width="6" customWidth="1"/>
    <col min="1536" max="1536" width="7.7109375" customWidth="1"/>
    <col min="1537" max="1567" width="3.42578125" customWidth="1"/>
    <col min="1568" max="1568" width="4.5703125" customWidth="1"/>
    <col min="1569" max="1569" width="6.7109375" customWidth="1"/>
    <col min="1570" max="1570" width="8" customWidth="1"/>
    <col min="1571" max="1571" width="8.28515625" customWidth="1"/>
    <col min="1572" max="1580" width="3.42578125" customWidth="1"/>
    <col min="1581" max="1581" width="4.28515625" customWidth="1"/>
    <col min="1582" max="1582" width="10.28515625" customWidth="1"/>
    <col min="1583" max="1583" width="7" customWidth="1"/>
    <col min="1584" max="1606" width="9.140625" customWidth="1"/>
    <col min="1783" max="1783" width="5.28515625" customWidth="1"/>
    <col min="1784" max="1784" width="9.140625" hidden="1" customWidth="1"/>
    <col min="1785" max="1785" width="17.42578125" customWidth="1"/>
    <col min="1786" max="1786" width="10" bestFit="1" customWidth="1"/>
    <col min="1787" max="1787" width="7.85546875" customWidth="1"/>
    <col min="1788" max="1788" width="6.42578125" customWidth="1"/>
    <col min="1789" max="1789" width="9.140625" hidden="1" customWidth="1"/>
    <col min="1790" max="1790" width="7" customWidth="1"/>
    <col min="1791" max="1791" width="6" customWidth="1"/>
    <col min="1792" max="1792" width="7.7109375" customWidth="1"/>
    <col min="1793" max="1823" width="3.42578125" customWidth="1"/>
    <col min="1824" max="1824" width="4.5703125" customWidth="1"/>
    <col min="1825" max="1825" width="6.7109375" customWidth="1"/>
    <col min="1826" max="1826" width="8" customWidth="1"/>
    <col min="1827" max="1827" width="8.28515625" customWidth="1"/>
    <col min="1828" max="1836" width="3.42578125" customWidth="1"/>
    <col min="1837" max="1837" width="4.28515625" customWidth="1"/>
    <col min="1838" max="1838" width="10.28515625" customWidth="1"/>
    <col min="1839" max="1839" width="7" customWidth="1"/>
    <col min="1840" max="1862" width="9.140625" customWidth="1"/>
    <col min="2039" max="2039" width="5.28515625" customWidth="1"/>
    <col min="2040" max="2040" width="9.140625" hidden="1" customWidth="1"/>
    <col min="2041" max="2041" width="17.42578125" customWidth="1"/>
    <col min="2042" max="2042" width="10" bestFit="1" customWidth="1"/>
    <col min="2043" max="2043" width="7.85546875" customWidth="1"/>
    <col min="2044" max="2044" width="6.42578125" customWidth="1"/>
    <col min="2045" max="2045" width="9.140625" hidden="1" customWidth="1"/>
    <col min="2046" max="2046" width="7" customWidth="1"/>
    <col min="2047" max="2047" width="6" customWidth="1"/>
    <col min="2048" max="2048" width="7.7109375" customWidth="1"/>
    <col min="2049" max="2079" width="3.42578125" customWidth="1"/>
    <col min="2080" max="2080" width="4.5703125" customWidth="1"/>
    <col min="2081" max="2081" width="6.7109375" customWidth="1"/>
    <col min="2082" max="2082" width="8" customWidth="1"/>
    <col min="2083" max="2083" width="8.28515625" customWidth="1"/>
    <col min="2084" max="2092" width="3.42578125" customWidth="1"/>
    <col min="2093" max="2093" width="4.28515625" customWidth="1"/>
    <col min="2094" max="2094" width="10.28515625" customWidth="1"/>
    <col min="2095" max="2095" width="7" customWidth="1"/>
    <col min="2096" max="2118" width="9.140625" customWidth="1"/>
    <col min="2295" max="2295" width="5.28515625" customWidth="1"/>
    <col min="2296" max="2296" width="9.140625" hidden="1" customWidth="1"/>
    <col min="2297" max="2297" width="17.42578125" customWidth="1"/>
    <col min="2298" max="2298" width="10" bestFit="1" customWidth="1"/>
    <col min="2299" max="2299" width="7.85546875" customWidth="1"/>
    <col min="2300" max="2300" width="6.42578125" customWidth="1"/>
    <col min="2301" max="2301" width="9.140625" hidden="1" customWidth="1"/>
    <col min="2302" max="2302" width="7" customWidth="1"/>
    <col min="2303" max="2303" width="6" customWidth="1"/>
    <col min="2304" max="2304" width="7.7109375" customWidth="1"/>
    <col min="2305" max="2335" width="3.42578125" customWidth="1"/>
    <col min="2336" max="2336" width="4.5703125" customWidth="1"/>
    <col min="2337" max="2337" width="6.7109375" customWidth="1"/>
    <col min="2338" max="2338" width="8" customWidth="1"/>
    <col min="2339" max="2339" width="8.28515625" customWidth="1"/>
    <col min="2340" max="2348" width="3.42578125" customWidth="1"/>
    <col min="2349" max="2349" width="4.28515625" customWidth="1"/>
    <col min="2350" max="2350" width="10.28515625" customWidth="1"/>
    <col min="2351" max="2351" width="7" customWidth="1"/>
    <col min="2352" max="2374" width="9.140625" customWidth="1"/>
    <col min="2551" max="2551" width="5.28515625" customWidth="1"/>
    <col min="2552" max="2552" width="9.140625" hidden="1" customWidth="1"/>
    <col min="2553" max="2553" width="17.42578125" customWidth="1"/>
    <col min="2554" max="2554" width="10" bestFit="1" customWidth="1"/>
    <col min="2555" max="2555" width="7.85546875" customWidth="1"/>
    <col min="2556" max="2556" width="6.42578125" customWidth="1"/>
    <col min="2557" max="2557" width="9.140625" hidden="1" customWidth="1"/>
    <col min="2558" max="2558" width="7" customWidth="1"/>
    <col min="2559" max="2559" width="6" customWidth="1"/>
    <col min="2560" max="2560" width="7.7109375" customWidth="1"/>
    <col min="2561" max="2591" width="3.42578125" customWidth="1"/>
    <col min="2592" max="2592" width="4.5703125" customWidth="1"/>
    <col min="2593" max="2593" width="6.7109375" customWidth="1"/>
    <col min="2594" max="2594" width="8" customWidth="1"/>
    <col min="2595" max="2595" width="8.28515625" customWidth="1"/>
    <col min="2596" max="2604" width="3.42578125" customWidth="1"/>
    <col min="2605" max="2605" width="4.28515625" customWidth="1"/>
    <col min="2606" max="2606" width="10.28515625" customWidth="1"/>
    <col min="2607" max="2607" width="7" customWidth="1"/>
    <col min="2608" max="2630" width="9.140625" customWidth="1"/>
    <col min="2807" max="2807" width="5.28515625" customWidth="1"/>
    <col min="2808" max="2808" width="9.140625" hidden="1" customWidth="1"/>
    <col min="2809" max="2809" width="17.42578125" customWidth="1"/>
    <col min="2810" max="2810" width="10" bestFit="1" customWidth="1"/>
    <col min="2811" max="2811" width="7.85546875" customWidth="1"/>
    <col min="2812" max="2812" width="6.42578125" customWidth="1"/>
    <col min="2813" max="2813" width="9.140625" hidden="1" customWidth="1"/>
    <col min="2814" max="2814" width="7" customWidth="1"/>
    <col min="2815" max="2815" width="6" customWidth="1"/>
    <col min="2816" max="2816" width="7.7109375" customWidth="1"/>
    <col min="2817" max="2847" width="3.42578125" customWidth="1"/>
    <col min="2848" max="2848" width="4.5703125" customWidth="1"/>
    <col min="2849" max="2849" width="6.7109375" customWidth="1"/>
    <col min="2850" max="2850" width="8" customWidth="1"/>
    <col min="2851" max="2851" width="8.28515625" customWidth="1"/>
    <col min="2852" max="2860" width="3.42578125" customWidth="1"/>
    <col min="2861" max="2861" width="4.28515625" customWidth="1"/>
    <col min="2862" max="2862" width="10.28515625" customWidth="1"/>
    <col min="2863" max="2863" width="7" customWidth="1"/>
    <col min="2864" max="2886" width="9.140625" customWidth="1"/>
    <col min="3063" max="3063" width="5.28515625" customWidth="1"/>
    <col min="3064" max="3064" width="9.140625" hidden="1" customWidth="1"/>
    <col min="3065" max="3065" width="17.42578125" customWidth="1"/>
    <col min="3066" max="3066" width="10" bestFit="1" customWidth="1"/>
    <col min="3067" max="3067" width="7.85546875" customWidth="1"/>
    <col min="3068" max="3068" width="6.42578125" customWidth="1"/>
    <col min="3069" max="3069" width="9.140625" hidden="1" customWidth="1"/>
    <col min="3070" max="3070" width="7" customWidth="1"/>
    <col min="3071" max="3071" width="6" customWidth="1"/>
    <col min="3072" max="3072" width="7.7109375" customWidth="1"/>
    <col min="3073" max="3103" width="3.42578125" customWidth="1"/>
    <col min="3104" max="3104" width="4.5703125" customWidth="1"/>
    <col min="3105" max="3105" width="6.7109375" customWidth="1"/>
    <col min="3106" max="3106" width="8" customWidth="1"/>
    <col min="3107" max="3107" width="8.28515625" customWidth="1"/>
    <col min="3108" max="3116" width="3.42578125" customWidth="1"/>
    <col min="3117" max="3117" width="4.28515625" customWidth="1"/>
    <col min="3118" max="3118" width="10.28515625" customWidth="1"/>
    <col min="3119" max="3119" width="7" customWidth="1"/>
    <col min="3120" max="3142" width="9.140625" customWidth="1"/>
    <col min="3319" max="3319" width="5.28515625" customWidth="1"/>
    <col min="3320" max="3320" width="9.140625" hidden="1" customWidth="1"/>
    <col min="3321" max="3321" width="17.42578125" customWidth="1"/>
    <col min="3322" max="3322" width="10" bestFit="1" customWidth="1"/>
    <col min="3323" max="3323" width="7.85546875" customWidth="1"/>
    <col min="3324" max="3324" width="6.42578125" customWidth="1"/>
    <col min="3325" max="3325" width="9.140625" hidden="1" customWidth="1"/>
    <col min="3326" max="3326" width="7" customWidth="1"/>
    <col min="3327" max="3327" width="6" customWidth="1"/>
    <col min="3328" max="3328" width="7.7109375" customWidth="1"/>
    <col min="3329" max="3359" width="3.42578125" customWidth="1"/>
    <col min="3360" max="3360" width="4.5703125" customWidth="1"/>
    <col min="3361" max="3361" width="6.7109375" customWidth="1"/>
    <col min="3362" max="3362" width="8" customWidth="1"/>
    <col min="3363" max="3363" width="8.28515625" customWidth="1"/>
    <col min="3364" max="3372" width="3.42578125" customWidth="1"/>
    <col min="3373" max="3373" width="4.28515625" customWidth="1"/>
    <col min="3374" max="3374" width="10.28515625" customWidth="1"/>
    <col min="3375" max="3375" width="7" customWidth="1"/>
    <col min="3376" max="3398" width="9.140625" customWidth="1"/>
    <col min="3575" max="3575" width="5.28515625" customWidth="1"/>
    <col min="3576" max="3576" width="9.140625" hidden="1" customWidth="1"/>
    <col min="3577" max="3577" width="17.42578125" customWidth="1"/>
    <col min="3578" max="3578" width="10" bestFit="1" customWidth="1"/>
    <col min="3579" max="3579" width="7.85546875" customWidth="1"/>
    <col min="3580" max="3580" width="6.42578125" customWidth="1"/>
    <col min="3581" max="3581" width="9.140625" hidden="1" customWidth="1"/>
    <col min="3582" max="3582" width="7" customWidth="1"/>
    <col min="3583" max="3583" width="6" customWidth="1"/>
    <col min="3584" max="3584" width="7.7109375" customWidth="1"/>
    <col min="3585" max="3615" width="3.42578125" customWidth="1"/>
    <col min="3616" max="3616" width="4.5703125" customWidth="1"/>
    <col min="3617" max="3617" width="6.7109375" customWidth="1"/>
    <col min="3618" max="3618" width="8" customWidth="1"/>
    <col min="3619" max="3619" width="8.28515625" customWidth="1"/>
    <col min="3620" max="3628" width="3.42578125" customWidth="1"/>
    <col min="3629" max="3629" width="4.28515625" customWidth="1"/>
    <col min="3630" max="3630" width="10.28515625" customWidth="1"/>
    <col min="3631" max="3631" width="7" customWidth="1"/>
    <col min="3632" max="3654" width="9.140625" customWidth="1"/>
    <col min="3831" max="3831" width="5.28515625" customWidth="1"/>
    <col min="3832" max="3832" width="9.140625" hidden="1" customWidth="1"/>
    <col min="3833" max="3833" width="17.42578125" customWidth="1"/>
    <col min="3834" max="3834" width="10" bestFit="1" customWidth="1"/>
    <col min="3835" max="3835" width="7.85546875" customWidth="1"/>
    <col min="3836" max="3836" width="6.42578125" customWidth="1"/>
    <col min="3837" max="3837" width="9.140625" hidden="1" customWidth="1"/>
    <col min="3838" max="3838" width="7" customWidth="1"/>
    <col min="3839" max="3839" width="6" customWidth="1"/>
    <col min="3840" max="3840" width="7.7109375" customWidth="1"/>
    <col min="3841" max="3871" width="3.42578125" customWidth="1"/>
    <col min="3872" max="3872" width="4.5703125" customWidth="1"/>
    <col min="3873" max="3873" width="6.7109375" customWidth="1"/>
    <col min="3874" max="3874" width="8" customWidth="1"/>
    <col min="3875" max="3875" width="8.28515625" customWidth="1"/>
    <col min="3876" max="3884" width="3.42578125" customWidth="1"/>
    <col min="3885" max="3885" width="4.28515625" customWidth="1"/>
    <col min="3886" max="3886" width="10.28515625" customWidth="1"/>
    <col min="3887" max="3887" width="7" customWidth="1"/>
    <col min="3888" max="3910" width="9.140625" customWidth="1"/>
    <col min="4087" max="4087" width="5.28515625" customWidth="1"/>
    <col min="4088" max="4088" width="9.140625" hidden="1" customWidth="1"/>
    <col min="4089" max="4089" width="17.42578125" customWidth="1"/>
    <col min="4090" max="4090" width="10" bestFit="1" customWidth="1"/>
    <col min="4091" max="4091" width="7.85546875" customWidth="1"/>
    <col min="4092" max="4092" width="6.42578125" customWidth="1"/>
    <col min="4093" max="4093" width="9.140625" hidden="1" customWidth="1"/>
    <col min="4094" max="4094" width="7" customWidth="1"/>
    <col min="4095" max="4095" width="6" customWidth="1"/>
    <col min="4096" max="4096" width="7.7109375" customWidth="1"/>
    <col min="4097" max="4127" width="3.42578125" customWidth="1"/>
    <col min="4128" max="4128" width="4.5703125" customWidth="1"/>
    <col min="4129" max="4129" width="6.7109375" customWidth="1"/>
    <col min="4130" max="4130" width="8" customWidth="1"/>
    <col min="4131" max="4131" width="8.28515625" customWidth="1"/>
    <col min="4132" max="4140" width="3.42578125" customWidth="1"/>
    <col min="4141" max="4141" width="4.28515625" customWidth="1"/>
    <col min="4142" max="4142" width="10.28515625" customWidth="1"/>
    <col min="4143" max="4143" width="7" customWidth="1"/>
    <col min="4144" max="4166" width="9.140625" customWidth="1"/>
    <col min="4343" max="4343" width="5.28515625" customWidth="1"/>
    <col min="4344" max="4344" width="9.140625" hidden="1" customWidth="1"/>
    <col min="4345" max="4345" width="17.42578125" customWidth="1"/>
    <col min="4346" max="4346" width="10" bestFit="1" customWidth="1"/>
    <col min="4347" max="4347" width="7.85546875" customWidth="1"/>
    <col min="4348" max="4348" width="6.42578125" customWidth="1"/>
    <col min="4349" max="4349" width="9.140625" hidden="1" customWidth="1"/>
    <col min="4350" max="4350" width="7" customWidth="1"/>
    <col min="4351" max="4351" width="6" customWidth="1"/>
    <col min="4352" max="4352" width="7.7109375" customWidth="1"/>
    <col min="4353" max="4383" width="3.42578125" customWidth="1"/>
    <col min="4384" max="4384" width="4.5703125" customWidth="1"/>
    <col min="4385" max="4385" width="6.7109375" customWidth="1"/>
    <col min="4386" max="4386" width="8" customWidth="1"/>
    <col min="4387" max="4387" width="8.28515625" customWidth="1"/>
    <col min="4388" max="4396" width="3.42578125" customWidth="1"/>
    <col min="4397" max="4397" width="4.28515625" customWidth="1"/>
    <col min="4398" max="4398" width="10.28515625" customWidth="1"/>
    <col min="4399" max="4399" width="7" customWidth="1"/>
    <col min="4400" max="4422" width="9.140625" customWidth="1"/>
    <col min="4599" max="4599" width="5.28515625" customWidth="1"/>
    <col min="4600" max="4600" width="9.140625" hidden="1" customWidth="1"/>
    <col min="4601" max="4601" width="17.42578125" customWidth="1"/>
    <col min="4602" max="4602" width="10" bestFit="1" customWidth="1"/>
    <col min="4603" max="4603" width="7.85546875" customWidth="1"/>
    <col min="4604" max="4604" width="6.42578125" customWidth="1"/>
    <col min="4605" max="4605" width="9.140625" hidden="1" customWidth="1"/>
    <col min="4606" max="4606" width="7" customWidth="1"/>
    <col min="4607" max="4607" width="6" customWidth="1"/>
    <col min="4608" max="4608" width="7.7109375" customWidth="1"/>
    <col min="4609" max="4639" width="3.42578125" customWidth="1"/>
    <col min="4640" max="4640" width="4.5703125" customWidth="1"/>
    <col min="4641" max="4641" width="6.7109375" customWidth="1"/>
    <col min="4642" max="4642" width="8" customWidth="1"/>
    <col min="4643" max="4643" width="8.28515625" customWidth="1"/>
    <col min="4644" max="4652" width="3.42578125" customWidth="1"/>
    <col min="4653" max="4653" width="4.28515625" customWidth="1"/>
    <col min="4654" max="4654" width="10.28515625" customWidth="1"/>
    <col min="4655" max="4655" width="7" customWidth="1"/>
    <col min="4656" max="4678" width="9.140625" customWidth="1"/>
    <col min="4855" max="4855" width="5.28515625" customWidth="1"/>
    <col min="4856" max="4856" width="9.140625" hidden="1" customWidth="1"/>
    <col min="4857" max="4857" width="17.42578125" customWidth="1"/>
    <col min="4858" max="4858" width="10" bestFit="1" customWidth="1"/>
    <col min="4859" max="4859" width="7.85546875" customWidth="1"/>
    <col min="4860" max="4860" width="6.42578125" customWidth="1"/>
    <col min="4861" max="4861" width="9.140625" hidden="1" customWidth="1"/>
    <col min="4862" max="4862" width="7" customWidth="1"/>
    <col min="4863" max="4863" width="6" customWidth="1"/>
    <col min="4864" max="4864" width="7.7109375" customWidth="1"/>
    <col min="4865" max="4895" width="3.42578125" customWidth="1"/>
    <col min="4896" max="4896" width="4.5703125" customWidth="1"/>
    <col min="4897" max="4897" width="6.7109375" customWidth="1"/>
    <col min="4898" max="4898" width="8" customWidth="1"/>
    <col min="4899" max="4899" width="8.28515625" customWidth="1"/>
    <col min="4900" max="4908" width="3.42578125" customWidth="1"/>
    <col min="4909" max="4909" width="4.28515625" customWidth="1"/>
    <col min="4910" max="4910" width="10.28515625" customWidth="1"/>
    <col min="4911" max="4911" width="7" customWidth="1"/>
    <col min="4912" max="4934" width="9.140625" customWidth="1"/>
    <col min="5111" max="5111" width="5.28515625" customWidth="1"/>
    <col min="5112" max="5112" width="9.140625" hidden="1" customWidth="1"/>
    <col min="5113" max="5113" width="17.42578125" customWidth="1"/>
    <col min="5114" max="5114" width="10" bestFit="1" customWidth="1"/>
    <col min="5115" max="5115" width="7.85546875" customWidth="1"/>
    <col min="5116" max="5116" width="6.42578125" customWidth="1"/>
    <col min="5117" max="5117" width="9.140625" hidden="1" customWidth="1"/>
    <col min="5118" max="5118" width="7" customWidth="1"/>
    <col min="5119" max="5119" width="6" customWidth="1"/>
    <col min="5120" max="5120" width="7.7109375" customWidth="1"/>
    <col min="5121" max="5151" width="3.42578125" customWidth="1"/>
    <col min="5152" max="5152" width="4.5703125" customWidth="1"/>
    <col min="5153" max="5153" width="6.7109375" customWidth="1"/>
    <col min="5154" max="5154" width="8" customWidth="1"/>
    <col min="5155" max="5155" width="8.28515625" customWidth="1"/>
    <col min="5156" max="5164" width="3.42578125" customWidth="1"/>
    <col min="5165" max="5165" width="4.28515625" customWidth="1"/>
    <col min="5166" max="5166" width="10.28515625" customWidth="1"/>
    <col min="5167" max="5167" width="7" customWidth="1"/>
    <col min="5168" max="5190" width="9.140625" customWidth="1"/>
    <col min="5367" max="5367" width="5.28515625" customWidth="1"/>
    <col min="5368" max="5368" width="9.140625" hidden="1" customWidth="1"/>
    <col min="5369" max="5369" width="17.42578125" customWidth="1"/>
    <col min="5370" max="5370" width="10" bestFit="1" customWidth="1"/>
    <col min="5371" max="5371" width="7.85546875" customWidth="1"/>
    <col min="5372" max="5372" width="6.42578125" customWidth="1"/>
    <col min="5373" max="5373" width="9.140625" hidden="1" customWidth="1"/>
    <col min="5374" max="5374" width="7" customWidth="1"/>
    <col min="5375" max="5375" width="6" customWidth="1"/>
    <col min="5376" max="5376" width="7.7109375" customWidth="1"/>
    <col min="5377" max="5407" width="3.42578125" customWidth="1"/>
    <col min="5408" max="5408" width="4.5703125" customWidth="1"/>
    <col min="5409" max="5409" width="6.7109375" customWidth="1"/>
    <col min="5410" max="5410" width="8" customWidth="1"/>
    <col min="5411" max="5411" width="8.28515625" customWidth="1"/>
    <col min="5412" max="5420" width="3.42578125" customWidth="1"/>
    <col min="5421" max="5421" width="4.28515625" customWidth="1"/>
    <col min="5422" max="5422" width="10.28515625" customWidth="1"/>
    <col min="5423" max="5423" width="7" customWidth="1"/>
    <col min="5424" max="5446" width="9.140625" customWidth="1"/>
    <col min="5623" max="5623" width="5.28515625" customWidth="1"/>
    <col min="5624" max="5624" width="9.140625" hidden="1" customWidth="1"/>
    <col min="5625" max="5625" width="17.42578125" customWidth="1"/>
    <col min="5626" max="5626" width="10" bestFit="1" customWidth="1"/>
    <col min="5627" max="5627" width="7.85546875" customWidth="1"/>
    <col min="5628" max="5628" width="6.42578125" customWidth="1"/>
    <col min="5629" max="5629" width="9.140625" hidden="1" customWidth="1"/>
    <col min="5630" max="5630" width="7" customWidth="1"/>
    <col min="5631" max="5631" width="6" customWidth="1"/>
    <col min="5632" max="5632" width="7.7109375" customWidth="1"/>
    <col min="5633" max="5663" width="3.42578125" customWidth="1"/>
    <col min="5664" max="5664" width="4.5703125" customWidth="1"/>
    <col min="5665" max="5665" width="6.7109375" customWidth="1"/>
    <col min="5666" max="5666" width="8" customWidth="1"/>
    <col min="5667" max="5667" width="8.28515625" customWidth="1"/>
    <col min="5668" max="5676" width="3.42578125" customWidth="1"/>
    <col min="5677" max="5677" width="4.28515625" customWidth="1"/>
    <col min="5678" max="5678" width="10.28515625" customWidth="1"/>
    <col min="5679" max="5679" width="7" customWidth="1"/>
    <col min="5680" max="5702" width="9.140625" customWidth="1"/>
    <col min="5879" max="5879" width="5.28515625" customWidth="1"/>
    <col min="5880" max="5880" width="9.140625" hidden="1" customWidth="1"/>
    <col min="5881" max="5881" width="17.42578125" customWidth="1"/>
    <col min="5882" max="5882" width="10" bestFit="1" customWidth="1"/>
    <col min="5883" max="5883" width="7.85546875" customWidth="1"/>
    <col min="5884" max="5884" width="6.42578125" customWidth="1"/>
    <col min="5885" max="5885" width="9.140625" hidden="1" customWidth="1"/>
    <col min="5886" max="5886" width="7" customWidth="1"/>
    <col min="5887" max="5887" width="6" customWidth="1"/>
    <col min="5888" max="5888" width="7.7109375" customWidth="1"/>
    <col min="5889" max="5919" width="3.42578125" customWidth="1"/>
    <col min="5920" max="5920" width="4.5703125" customWidth="1"/>
    <col min="5921" max="5921" width="6.7109375" customWidth="1"/>
    <col min="5922" max="5922" width="8" customWidth="1"/>
    <col min="5923" max="5923" width="8.28515625" customWidth="1"/>
    <col min="5924" max="5932" width="3.42578125" customWidth="1"/>
    <col min="5933" max="5933" width="4.28515625" customWidth="1"/>
    <col min="5934" max="5934" width="10.28515625" customWidth="1"/>
    <col min="5935" max="5935" width="7" customWidth="1"/>
    <col min="5936" max="5958" width="9.140625" customWidth="1"/>
    <col min="6135" max="6135" width="5.28515625" customWidth="1"/>
    <col min="6136" max="6136" width="9.140625" hidden="1" customWidth="1"/>
    <col min="6137" max="6137" width="17.42578125" customWidth="1"/>
    <col min="6138" max="6138" width="10" bestFit="1" customWidth="1"/>
    <col min="6139" max="6139" width="7.85546875" customWidth="1"/>
    <col min="6140" max="6140" width="6.42578125" customWidth="1"/>
    <col min="6141" max="6141" width="9.140625" hidden="1" customWidth="1"/>
    <col min="6142" max="6142" width="7" customWidth="1"/>
    <col min="6143" max="6143" width="6" customWidth="1"/>
    <col min="6144" max="6144" width="7.7109375" customWidth="1"/>
    <col min="6145" max="6175" width="3.42578125" customWidth="1"/>
    <col min="6176" max="6176" width="4.5703125" customWidth="1"/>
    <col min="6177" max="6177" width="6.7109375" customWidth="1"/>
    <col min="6178" max="6178" width="8" customWidth="1"/>
    <col min="6179" max="6179" width="8.28515625" customWidth="1"/>
    <col min="6180" max="6188" width="3.42578125" customWidth="1"/>
    <col min="6189" max="6189" width="4.28515625" customWidth="1"/>
    <col min="6190" max="6190" width="10.28515625" customWidth="1"/>
    <col min="6191" max="6191" width="7" customWidth="1"/>
    <col min="6192" max="6214" width="9.140625" customWidth="1"/>
    <col min="6391" max="6391" width="5.28515625" customWidth="1"/>
    <col min="6392" max="6392" width="9.140625" hidden="1" customWidth="1"/>
    <col min="6393" max="6393" width="17.42578125" customWidth="1"/>
    <col min="6394" max="6394" width="10" bestFit="1" customWidth="1"/>
    <col min="6395" max="6395" width="7.85546875" customWidth="1"/>
    <col min="6396" max="6396" width="6.42578125" customWidth="1"/>
    <col min="6397" max="6397" width="9.140625" hidden="1" customWidth="1"/>
    <col min="6398" max="6398" width="7" customWidth="1"/>
    <col min="6399" max="6399" width="6" customWidth="1"/>
    <col min="6400" max="6400" width="7.7109375" customWidth="1"/>
    <col min="6401" max="6431" width="3.42578125" customWidth="1"/>
    <col min="6432" max="6432" width="4.5703125" customWidth="1"/>
    <col min="6433" max="6433" width="6.7109375" customWidth="1"/>
    <col min="6434" max="6434" width="8" customWidth="1"/>
    <col min="6435" max="6435" width="8.28515625" customWidth="1"/>
    <col min="6436" max="6444" width="3.42578125" customWidth="1"/>
    <col min="6445" max="6445" width="4.28515625" customWidth="1"/>
    <col min="6446" max="6446" width="10.28515625" customWidth="1"/>
    <col min="6447" max="6447" width="7" customWidth="1"/>
    <col min="6448" max="6470" width="9.140625" customWidth="1"/>
    <col min="6647" max="6647" width="5.28515625" customWidth="1"/>
    <col min="6648" max="6648" width="9.140625" hidden="1" customWidth="1"/>
    <col min="6649" max="6649" width="17.42578125" customWidth="1"/>
    <col min="6650" max="6650" width="10" bestFit="1" customWidth="1"/>
    <col min="6651" max="6651" width="7.85546875" customWidth="1"/>
    <col min="6652" max="6652" width="6.42578125" customWidth="1"/>
    <col min="6653" max="6653" width="9.140625" hidden="1" customWidth="1"/>
    <col min="6654" max="6654" width="7" customWidth="1"/>
    <col min="6655" max="6655" width="6" customWidth="1"/>
    <col min="6656" max="6656" width="7.7109375" customWidth="1"/>
    <col min="6657" max="6687" width="3.42578125" customWidth="1"/>
    <col min="6688" max="6688" width="4.5703125" customWidth="1"/>
    <col min="6689" max="6689" width="6.7109375" customWidth="1"/>
    <col min="6690" max="6690" width="8" customWidth="1"/>
    <col min="6691" max="6691" width="8.28515625" customWidth="1"/>
    <col min="6692" max="6700" width="3.42578125" customWidth="1"/>
    <col min="6701" max="6701" width="4.28515625" customWidth="1"/>
    <col min="6702" max="6702" width="10.28515625" customWidth="1"/>
    <col min="6703" max="6703" width="7" customWidth="1"/>
    <col min="6704" max="6726" width="9.140625" customWidth="1"/>
    <col min="6903" max="6903" width="5.28515625" customWidth="1"/>
    <col min="6904" max="6904" width="9.140625" hidden="1" customWidth="1"/>
    <col min="6905" max="6905" width="17.42578125" customWidth="1"/>
    <col min="6906" max="6906" width="10" bestFit="1" customWidth="1"/>
    <col min="6907" max="6907" width="7.85546875" customWidth="1"/>
    <col min="6908" max="6908" width="6.42578125" customWidth="1"/>
    <col min="6909" max="6909" width="9.140625" hidden="1" customWidth="1"/>
    <col min="6910" max="6910" width="7" customWidth="1"/>
    <col min="6911" max="6911" width="6" customWidth="1"/>
    <col min="6912" max="6912" width="7.7109375" customWidth="1"/>
    <col min="6913" max="6943" width="3.42578125" customWidth="1"/>
    <col min="6944" max="6944" width="4.5703125" customWidth="1"/>
    <col min="6945" max="6945" width="6.7109375" customWidth="1"/>
    <col min="6946" max="6946" width="8" customWidth="1"/>
    <col min="6947" max="6947" width="8.28515625" customWidth="1"/>
    <col min="6948" max="6956" width="3.42578125" customWidth="1"/>
    <col min="6957" max="6957" width="4.28515625" customWidth="1"/>
    <col min="6958" max="6958" width="10.28515625" customWidth="1"/>
    <col min="6959" max="6959" width="7" customWidth="1"/>
    <col min="6960" max="6982" width="9.140625" customWidth="1"/>
    <col min="7159" max="7159" width="5.28515625" customWidth="1"/>
    <col min="7160" max="7160" width="9.140625" hidden="1" customWidth="1"/>
    <col min="7161" max="7161" width="17.42578125" customWidth="1"/>
    <col min="7162" max="7162" width="10" bestFit="1" customWidth="1"/>
    <col min="7163" max="7163" width="7.85546875" customWidth="1"/>
    <col min="7164" max="7164" width="6.42578125" customWidth="1"/>
    <col min="7165" max="7165" width="9.140625" hidden="1" customWidth="1"/>
    <col min="7166" max="7166" width="7" customWidth="1"/>
    <col min="7167" max="7167" width="6" customWidth="1"/>
    <col min="7168" max="7168" width="7.7109375" customWidth="1"/>
    <col min="7169" max="7199" width="3.42578125" customWidth="1"/>
    <col min="7200" max="7200" width="4.5703125" customWidth="1"/>
    <col min="7201" max="7201" width="6.7109375" customWidth="1"/>
    <col min="7202" max="7202" width="8" customWidth="1"/>
    <col min="7203" max="7203" width="8.28515625" customWidth="1"/>
    <col min="7204" max="7212" width="3.42578125" customWidth="1"/>
    <col min="7213" max="7213" width="4.28515625" customWidth="1"/>
    <col min="7214" max="7214" width="10.28515625" customWidth="1"/>
    <col min="7215" max="7215" width="7" customWidth="1"/>
    <col min="7216" max="7238" width="9.140625" customWidth="1"/>
    <col min="7415" max="7415" width="5.28515625" customWidth="1"/>
    <col min="7416" max="7416" width="9.140625" hidden="1" customWidth="1"/>
    <col min="7417" max="7417" width="17.42578125" customWidth="1"/>
    <col min="7418" max="7418" width="10" bestFit="1" customWidth="1"/>
    <col min="7419" max="7419" width="7.85546875" customWidth="1"/>
    <col min="7420" max="7420" width="6.42578125" customWidth="1"/>
    <col min="7421" max="7421" width="9.140625" hidden="1" customWidth="1"/>
    <col min="7422" max="7422" width="7" customWidth="1"/>
    <col min="7423" max="7423" width="6" customWidth="1"/>
    <col min="7424" max="7424" width="7.7109375" customWidth="1"/>
    <col min="7425" max="7455" width="3.42578125" customWidth="1"/>
    <col min="7456" max="7456" width="4.5703125" customWidth="1"/>
    <col min="7457" max="7457" width="6.7109375" customWidth="1"/>
    <col min="7458" max="7458" width="8" customWidth="1"/>
    <col min="7459" max="7459" width="8.28515625" customWidth="1"/>
    <col min="7460" max="7468" width="3.42578125" customWidth="1"/>
    <col min="7469" max="7469" width="4.28515625" customWidth="1"/>
    <col min="7470" max="7470" width="10.28515625" customWidth="1"/>
    <col min="7471" max="7471" width="7" customWidth="1"/>
    <col min="7472" max="7494" width="9.140625" customWidth="1"/>
    <col min="7671" max="7671" width="5.28515625" customWidth="1"/>
    <col min="7672" max="7672" width="9.140625" hidden="1" customWidth="1"/>
    <col min="7673" max="7673" width="17.42578125" customWidth="1"/>
    <col min="7674" max="7674" width="10" bestFit="1" customWidth="1"/>
    <col min="7675" max="7675" width="7.85546875" customWidth="1"/>
    <col min="7676" max="7676" width="6.42578125" customWidth="1"/>
    <col min="7677" max="7677" width="9.140625" hidden="1" customWidth="1"/>
    <col min="7678" max="7678" width="7" customWidth="1"/>
    <col min="7679" max="7679" width="6" customWidth="1"/>
    <col min="7680" max="7680" width="7.7109375" customWidth="1"/>
    <col min="7681" max="7711" width="3.42578125" customWidth="1"/>
    <col min="7712" max="7712" width="4.5703125" customWidth="1"/>
    <col min="7713" max="7713" width="6.7109375" customWidth="1"/>
    <col min="7714" max="7714" width="8" customWidth="1"/>
    <col min="7715" max="7715" width="8.28515625" customWidth="1"/>
    <col min="7716" max="7724" width="3.42578125" customWidth="1"/>
    <col min="7725" max="7725" width="4.28515625" customWidth="1"/>
    <col min="7726" max="7726" width="10.28515625" customWidth="1"/>
    <col min="7727" max="7727" width="7" customWidth="1"/>
    <col min="7728" max="7750" width="9.140625" customWidth="1"/>
    <col min="7927" max="7927" width="5.28515625" customWidth="1"/>
    <col min="7928" max="7928" width="9.140625" hidden="1" customWidth="1"/>
    <col min="7929" max="7929" width="17.42578125" customWidth="1"/>
    <col min="7930" max="7930" width="10" bestFit="1" customWidth="1"/>
    <col min="7931" max="7931" width="7.85546875" customWidth="1"/>
    <col min="7932" max="7932" width="6.42578125" customWidth="1"/>
    <col min="7933" max="7933" width="9.140625" hidden="1" customWidth="1"/>
    <col min="7934" max="7934" width="7" customWidth="1"/>
    <col min="7935" max="7935" width="6" customWidth="1"/>
    <col min="7936" max="7936" width="7.7109375" customWidth="1"/>
    <col min="7937" max="7967" width="3.42578125" customWidth="1"/>
    <col min="7968" max="7968" width="4.5703125" customWidth="1"/>
    <col min="7969" max="7969" width="6.7109375" customWidth="1"/>
    <col min="7970" max="7970" width="8" customWidth="1"/>
    <col min="7971" max="7971" width="8.28515625" customWidth="1"/>
    <col min="7972" max="7980" width="3.42578125" customWidth="1"/>
    <col min="7981" max="7981" width="4.28515625" customWidth="1"/>
    <col min="7982" max="7982" width="10.28515625" customWidth="1"/>
    <col min="7983" max="7983" width="7" customWidth="1"/>
    <col min="7984" max="8006" width="9.140625" customWidth="1"/>
    <col min="8183" max="8183" width="5.28515625" customWidth="1"/>
    <col min="8184" max="8184" width="9.140625" hidden="1" customWidth="1"/>
    <col min="8185" max="8185" width="17.42578125" customWidth="1"/>
    <col min="8186" max="8186" width="10" bestFit="1" customWidth="1"/>
    <col min="8187" max="8187" width="7.85546875" customWidth="1"/>
    <col min="8188" max="8188" width="6.42578125" customWidth="1"/>
    <col min="8189" max="8189" width="9.140625" hidden="1" customWidth="1"/>
    <col min="8190" max="8190" width="7" customWidth="1"/>
    <col min="8191" max="8191" width="6" customWidth="1"/>
    <col min="8192" max="8192" width="7.7109375" customWidth="1"/>
    <col min="8193" max="8223" width="3.42578125" customWidth="1"/>
    <col min="8224" max="8224" width="4.5703125" customWidth="1"/>
    <col min="8225" max="8225" width="6.7109375" customWidth="1"/>
    <col min="8226" max="8226" width="8" customWidth="1"/>
    <col min="8227" max="8227" width="8.28515625" customWidth="1"/>
    <col min="8228" max="8236" width="3.42578125" customWidth="1"/>
    <col min="8237" max="8237" width="4.28515625" customWidth="1"/>
    <col min="8238" max="8238" width="10.28515625" customWidth="1"/>
    <col min="8239" max="8239" width="7" customWidth="1"/>
    <col min="8240" max="8262" width="9.140625" customWidth="1"/>
    <col min="8439" max="8439" width="5.28515625" customWidth="1"/>
    <col min="8440" max="8440" width="9.140625" hidden="1" customWidth="1"/>
    <col min="8441" max="8441" width="17.42578125" customWidth="1"/>
    <col min="8442" max="8442" width="10" bestFit="1" customWidth="1"/>
    <col min="8443" max="8443" width="7.85546875" customWidth="1"/>
    <col min="8444" max="8444" width="6.42578125" customWidth="1"/>
    <col min="8445" max="8445" width="9.140625" hidden="1" customWidth="1"/>
    <col min="8446" max="8446" width="7" customWidth="1"/>
    <col min="8447" max="8447" width="6" customWidth="1"/>
    <col min="8448" max="8448" width="7.7109375" customWidth="1"/>
    <col min="8449" max="8479" width="3.42578125" customWidth="1"/>
    <col min="8480" max="8480" width="4.5703125" customWidth="1"/>
    <col min="8481" max="8481" width="6.7109375" customWidth="1"/>
    <col min="8482" max="8482" width="8" customWidth="1"/>
    <col min="8483" max="8483" width="8.28515625" customWidth="1"/>
    <col min="8484" max="8492" width="3.42578125" customWidth="1"/>
    <col min="8493" max="8493" width="4.28515625" customWidth="1"/>
    <col min="8494" max="8494" width="10.28515625" customWidth="1"/>
    <col min="8495" max="8495" width="7" customWidth="1"/>
    <col min="8496" max="8518" width="9.140625" customWidth="1"/>
    <col min="8695" max="8695" width="5.28515625" customWidth="1"/>
    <col min="8696" max="8696" width="9.140625" hidden="1" customWidth="1"/>
    <col min="8697" max="8697" width="17.42578125" customWidth="1"/>
    <col min="8698" max="8698" width="10" bestFit="1" customWidth="1"/>
    <col min="8699" max="8699" width="7.85546875" customWidth="1"/>
    <col min="8700" max="8700" width="6.42578125" customWidth="1"/>
    <col min="8701" max="8701" width="9.140625" hidden="1" customWidth="1"/>
    <col min="8702" max="8702" width="7" customWidth="1"/>
    <col min="8703" max="8703" width="6" customWidth="1"/>
    <col min="8704" max="8704" width="7.7109375" customWidth="1"/>
    <col min="8705" max="8735" width="3.42578125" customWidth="1"/>
    <col min="8736" max="8736" width="4.5703125" customWidth="1"/>
    <col min="8737" max="8737" width="6.7109375" customWidth="1"/>
    <col min="8738" max="8738" width="8" customWidth="1"/>
    <col min="8739" max="8739" width="8.28515625" customWidth="1"/>
    <col min="8740" max="8748" width="3.42578125" customWidth="1"/>
    <col min="8749" max="8749" width="4.28515625" customWidth="1"/>
    <col min="8750" max="8750" width="10.28515625" customWidth="1"/>
    <col min="8751" max="8751" width="7" customWidth="1"/>
    <col min="8752" max="8774" width="9.140625" customWidth="1"/>
    <col min="8951" max="8951" width="5.28515625" customWidth="1"/>
    <col min="8952" max="8952" width="9.140625" hidden="1" customWidth="1"/>
    <col min="8953" max="8953" width="17.42578125" customWidth="1"/>
    <col min="8954" max="8954" width="10" bestFit="1" customWidth="1"/>
    <col min="8955" max="8955" width="7.85546875" customWidth="1"/>
    <col min="8956" max="8956" width="6.42578125" customWidth="1"/>
    <col min="8957" max="8957" width="9.140625" hidden="1" customWidth="1"/>
    <col min="8958" max="8958" width="7" customWidth="1"/>
    <col min="8959" max="8959" width="6" customWidth="1"/>
    <col min="8960" max="8960" width="7.7109375" customWidth="1"/>
    <col min="8961" max="8991" width="3.42578125" customWidth="1"/>
    <col min="8992" max="8992" width="4.5703125" customWidth="1"/>
    <col min="8993" max="8993" width="6.7109375" customWidth="1"/>
    <col min="8994" max="8994" width="8" customWidth="1"/>
    <col min="8995" max="8995" width="8.28515625" customWidth="1"/>
    <col min="8996" max="9004" width="3.42578125" customWidth="1"/>
    <col min="9005" max="9005" width="4.28515625" customWidth="1"/>
    <col min="9006" max="9006" width="10.28515625" customWidth="1"/>
    <col min="9007" max="9007" width="7" customWidth="1"/>
    <col min="9008" max="9030" width="9.140625" customWidth="1"/>
    <col min="9207" max="9207" width="5.28515625" customWidth="1"/>
    <col min="9208" max="9208" width="9.140625" hidden="1" customWidth="1"/>
    <col min="9209" max="9209" width="17.42578125" customWidth="1"/>
    <col min="9210" max="9210" width="10" bestFit="1" customWidth="1"/>
    <col min="9211" max="9211" width="7.85546875" customWidth="1"/>
    <col min="9212" max="9212" width="6.42578125" customWidth="1"/>
    <col min="9213" max="9213" width="9.140625" hidden="1" customWidth="1"/>
    <col min="9214" max="9214" width="7" customWidth="1"/>
    <col min="9215" max="9215" width="6" customWidth="1"/>
    <col min="9216" max="9216" width="7.7109375" customWidth="1"/>
    <col min="9217" max="9247" width="3.42578125" customWidth="1"/>
    <col min="9248" max="9248" width="4.5703125" customWidth="1"/>
    <col min="9249" max="9249" width="6.7109375" customWidth="1"/>
    <col min="9250" max="9250" width="8" customWidth="1"/>
    <col min="9251" max="9251" width="8.28515625" customWidth="1"/>
    <col min="9252" max="9260" width="3.42578125" customWidth="1"/>
    <col min="9261" max="9261" width="4.28515625" customWidth="1"/>
    <col min="9262" max="9262" width="10.28515625" customWidth="1"/>
    <col min="9263" max="9263" width="7" customWidth="1"/>
    <col min="9264" max="9286" width="9.140625" customWidth="1"/>
    <col min="9463" max="9463" width="5.28515625" customWidth="1"/>
    <col min="9464" max="9464" width="9.140625" hidden="1" customWidth="1"/>
    <col min="9465" max="9465" width="17.42578125" customWidth="1"/>
    <col min="9466" max="9466" width="10" bestFit="1" customWidth="1"/>
    <col min="9467" max="9467" width="7.85546875" customWidth="1"/>
    <col min="9468" max="9468" width="6.42578125" customWidth="1"/>
    <col min="9469" max="9469" width="9.140625" hidden="1" customWidth="1"/>
    <col min="9470" max="9470" width="7" customWidth="1"/>
    <col min="9471" max="9471" width="6" customWidth="1"/>
    <col min="9472" max="9472" width="7.7109375" customWidth="1"/>
    <col min="9473" max="9503" width="3.42578125" customWidth="1"/>
    <col min="9504" max="9504" width="4.5703125" customWidth="1"/>
    <col min="9505" max="9505" width="6.7109375" customWidth="1"/>
    <col min="9506" max="9506" width="8" customWidth="1"/>
    <col min="9507" max="9507" width="8.28515625" customWidth="1"/>
    <col min="9508" max="9516" width="3.42578125" customWidth="1"/>
    <col min="9517" max="9517" width="4.28515625" customWidth="1"/>
    <col min="9518" max="9518" width="10.28515625" customWidth="1"/>
    <col min="9519" max="9519" width="7" customWidth="1"/>
    <col min="9520" max="9542" width="9.140625" customWidth="1"/>
    <col min="9719" max="9719" width="5.28515625" customWidth="1"/>
    <col min="9720" max="9720" width="9.140625" hidden="1" customWidth="1"/>
    <col min="9721" max="9721" width="17.42578125" customWidth="1"/>
    <col min="9722" max="9722" width="10" bestFit="1" customWidth="1"/>
    <col min="9723" max="9723" width="7.85546875" customWidth="1"/>
    <col min="9724" max="9724" width="6.42578125" customWidth="1"/>
    <col min="9725" max="9725" width="9.140625" hidden="1" customWidth="1"/>
    <col min="9726" max="9726" width="7" customWidth="1"/>
    <col min="9727" max="9727" width="6" customWidth="1"/>
    <col min="9728" max="9728" width="7.7109375" customWidth="1"/>
    <col min="9729" max="9759" width="3.42578125" customWidth="1"/>
    <col min="9760" max="9760" width="4.5703125" customWidth="1"/>
    <col min="9761" max="9761" width="6.7109375" customWidth="1"/>
    <col min="9762" max="9762" width="8" customWidth="1"/>
    <col min="9763" max="9763" width="8.28515625" customWidth="1"/>
    <col min="9764" max="9772" width="3.42578125" customWidth="1"/>
    <col min="9773" max="9773" width="4.28515625" customWidth="1"/>
    <col min="9774" max="9774" width="10.28515625" customWidth="1"/>
    <col min="9775" max="9775" width="7" customWidth="1"/>
    <col min="9776" max="9798" width="9.140625" customWidth="1"/>
    <col min="9975" max="9975" width="5.28515625" customWidth="1"/>
    <col min="9976" max="9976" width="9.140625" hidden="1" customWidth="1"/>
    <col min="9977" max="9977" width="17.42578125" customWidth="1"/>
    <col min="9978" max="9978" width="10" bestFit="1" customWidth="1"/>
    <col min="9979" max="9979" width="7.85546875" customWidth="1"/>
    <col min="9980" max="9980" width="6.42578125" customWidth="1"/>
    <col min="9981" max="9981" width="9.140625" hidden="1" customWidth="1"/>
    <col min="9982" max="9982" width="7" customWidth="1"/>
    <col min="9983" max="9983" width="6" customWidth="1"/>
    <col min="9984" max="9984" width="7.7109375" customWidth="1"/>
    <col min="9985" max="10015" width="3.42578125" customWidth="1"/>
    <col min="10016" max="10016" width="4.5703125" customWidth="1"/>
    <col min="10017" max="10017" width="6.7109375" customWidth="1"/>
    <col min="10018" max="10018" width="8" customWidth="1"/>
    <col min="10019" max="10019" width="8.28515625" customWidth="1"/>
    <col min="10020" max="10028" width="3.42578125" customWidth="1"/>
    <col min="10029" max="10029" width="4.28515625" customWidth="1"/>
    <col min="10030" max="10030" width="10.28515625" customWidth="1"/>
    <col min="10031" max="10031" width="7" customWidth="1"/>
    <col min="10032" max="10054" width="9.140625" customWidth="1"/>
    <col min="10231" max="10231" width="5.28515625" customWidth="1"/>
    <col min="10232" max="10232" width="9.140625" hidden="1" customWidth="1"/>
    <col min="10233" max="10233" width="17.42578125" customWidth="1"/>
    <col min="10234" max="10234" width="10" bestFit="1" customWidth="1"/>
    <col min="10235" max="10235" width="7.85546875" customWidth="1"/>
    <col min="10236" max="10236" width="6.42578125" customWidth="1"/>
    <col min="10237" max="10237" width="9.140625" hidden="1" customWidth="1"/>
    <col min="10238" max="10238" width="7" customWidth="1"/>
    <col min="10239" max="10239" width="6" customWidth="1"/>
    <col min="10240" max="10240" width="7.7109375" customWidth="1"/>
    <col min="10241" max="10271" width="3.42578125" customWidth="1"/>
    <col min="10272" max="10272" width="4.5703125" customWidth="1"/>
    <col min="10273" max="10273" width="6.7109375" customWidth="1"/>
    <col min="10274" max="10274" width="8" customWidth="1"/>
    <col min="10275" max="10275" width="8.28515625" customWidth="1"/>
    <col min="10276" max="10284" width="3.42578125" customWidth="1"/>
    <col min="10285" max="10285" width="4.28515625" customWidth="1"/>
    <col min="10286" max="10286" width="10.28515625" customWidth="1"/>
    <col min="10287" max="10287" width="7" customWidth="1"/>
    <col min="10288" max="10310" width="9.140625" customWidth="1"/>
    <col min="10487" max="10487" width="5.28515625" customWidth="1"/>
    <col min="10488" max="10488" width="9.140625" hidden="1" customWidth="1"/>
    <col min="10489" max="10489" width="17.42578125" customWidth="1"/>
    <col min="10490" max="10490" width="10" bestFit="1" customWidth="1"/>
    <col min="10491" max="10491" width="7.85546875" customWidth="1"/>
    <col min="10492" max="10492" width="6.42578125" customWidth="1"/>
    <col min="10493" max="10493" width="9.140625" hidden="1" customWidth="1"/>
    <col min="10494" max="10494" width="7" customWidth="1"/>
    <col min="10495" max="10495" width="6" customWidth="1"/>
    <col min="10496" max="10496" width="7.7109375" customWidth="1"/>
    <col min="10497" max="10527" width="3.42578125" customWidth="1"/>
    <col min="10528" max="10528" width="4.5703125" customWidth="1"/>
    <col min="10529" max="10529" width="6.7109375" customWidth="1"/>
    <col min="10530" max="10530" width="8" customWidth="1"/>
    <col min="10531" max="10531" width="8.28515625" customWidth="1"/>
    <col min="10532" max="10540" width="3.42578125" customWidth="1"/>
    <col min="10541" max="10541" width="4.28515625" customWidth="1"/>
    <col min="10542" max="10542" width="10.28515625" customWidth="1"/>
    <col min="10543" max="10543" width="7" customWidth="1"/>
    <col min="10544" max="10566" width="9.140625" customWidth="1"/>
    <col min="10743" max="10743" width="5.28515625" customWidth="1"/>
    <col min="10744" max="10744" width="9.140625" hidden="1" customWidth="1"/>
    <col min="10745" max="10745" width="17.42578125" customWidth="1"/>
    <col min="10746" max="10746" width="10" bestFit="1" customWidth="1"/>
    <col min="10747" max="10747" width="7.85546875" customWidth="1"/>
    <col min="10748" max="10748" width="6.42578125" customWidth="1"/>
    <col min="10749" max="10749" width="9.140625" hidden="1" customWidth="1"/>
    <col min="10750" max="10750" width="7" customWidth="1"/>
    <col min="10751" max="10751" width="6" customWidth="1"/>
    <col min="10752" max="10752" width="7.7109375" customWidth="1"/>
    <col min="10753" max="10783" width="3.42578125" customWidth="1"/>
    <col min="10784" max="10784" width="4.5703125" customWidth="1"/>
    <col min="10785" max="10785" width="6.7109375" customWidth="1"/>
    <col min="10786" max="10786" width="8" customWidth="1"/>
    <col min="10787" max="10787" width="8.28515625" customWidth="1"/>
    <col min="10788" max="10796" width="3.42578125" customWidth="1"/>
    <col min="10797" max="10797" width="4.28515625" customWidth="1"/>
    <col min="10798" max="10798" width="10.28515625" customWidth="1"/>
    <col min="10799" max="10799" width="7" customWidth="1"/>
    <col min="10800" max="10822" width="9.140625" customWidth="1"/>
    <col min="10999" max="10999" width="5.28515625" customWidth="1"/>
    <col min="11000" max="11000" width="9.140625" hidden="1" customWidth="1"/>
    <col min="11001" max="11001" width="17.42578125" customWidth="1"/>
    <col min="11002" max="11002" width="10" bestFit="1" customWidth="1"/>
    <col min="11003" max="11003" width="7.85546875" customWidth="1"/>
    <col min="11004" max="11004" width="6.42578125" customWidth="1"/>
    <col min="11005" max="11005" width="9.140625" hidden="1" customWidth="1"/>
    <col min="11006" max="11006" width="7" customWidth="1"/>
    <col min="11007" max="11007" width="6" customWidth="1"/>
    <col min="11008" max="11008" width="7.7109375" customWidth="1"/>
    <col min="11009" max="11039" width="3.42578125" customWidth="1"/>
    <col min="11040" max="11040" width="4.5703125" customWidth="1"/>
    <col min="11041" max="11041" width="6.7109375" customWidth="1"/>
    <col min="11042" max="11042" width="8" customWidth="1"/>
    <col min="11043" max="11043" width="8.28515625" customWidth="1"/>
    <col min="11044" max="11052" width="3.42578125" customWidth="1"/>
    <col min="11053" max="11053" width="4.28515625" customWidth="1"/>
    <col min="11054" max="11054" width="10.28515625" customWidth="1"/>
    <col min="11055" max="11055" width="7" customWidth="1"/>
    <col min="11056" max="11078" width="9.140625" customWidth="1"/>
    <col min="11255" max="11255" width="5.28515625" customWidth="1"/>
    <col min="11256" max="11256" width="9.140625" hidden="1" customWidth="1"/>
    <col min="11257" max="11257" width="17.42578125" customWidth="1"/>
    <col min="11258" max="11258" width="10" bestFit="1" customWidth="1"/>
    <col min="11259" max="11259" width="7.85546875" customWidth="1"/>
    <col min="11260" max="11260" width="6.42578125" customWidth="1"/>
    <col min="11261" max="11261" width="9.140625" hidden="1" customWidth="1"/>
    <col min="11262" max="11262" width="7" customWidth="1"/>
    <col min="11263" max="11263" width="6" customWidth="1"/>
    <col min="11264" max="11264" width="7.7109375" customWidth="1"/>
    <col min="11265" max="11295" width="3.42578125" customWidth="1"/>
    <col min="11296" max="11296" width="4.5703125" customWidth="1"/>
    <col min="11297" max="11297" width="6.7109375" customWidth="1"/>
    <col min="11298" max="11298" width="8" customWidth="1"/>
    <col min="11299" max="11299" width="8.28515625" customWidth="1"/>
    <col min="11300" max="11308" width="3.42578125" customWidth="1"/>
    <col min="11309" max="11309" width="4.28515625" customWidth="1"/>
    <col min="11310" max="11310" width="10.28515625" customWidth="1"/>
    <col min="11311" max="11311" width="7" customWidth="1"/>
    <col min="11312" max="11334" width="9.140625" customWidth="1"/>
    <col min="11511" max="11511" width="5.28515625" customWidth="1"/>
    <col min="11512" max="11512" width="9.140625" hidden="1" customWidth="1"/>
    <col min="11513" max="11513" width="17.42578125" customWidth="1"/>
    <col min="11514" max="11514" width="10" bestFit="1" customWidth="1"/>
    <col min="11515" max="11515" width="7.85546875" customWidth="1"/>
    <col min="11516" max="11516" width="6.42578125" customWidth="1"/>
    <col min="11517" max="11517" width="9.140625" hidden="1" customWidth="1"/>
    <col min="11518" max="11518" width="7" customWidth="1"/>
    <col min="11519" max="11519" width="6" customWidth="1"/>
    <col min="11520" max="11520" width="7.7109375" customWidth="1"/>
    <col min="11521" max="11551" width="3.42578125" customWidth="1"/>
    <col min="11552" max="11552" width="4.5703125" customWidth="1"/>
    <col min="11553" max="11553" width="6.7109375" customWidth="1"/>
    <col min="11554" max="11554" width="8" customWidth="1"/>
    <col min="11555" max="11555" width="8.28515625" customWidth="1"/>
    <col min="11556" max="11564" width="3.42578125" customWidth="1"/>
    <col min="11565" max="11565" width="4.28515625" customWidth="1"/>
    <col min="11566" max="11566" width="10.28515625" customWidth="1"/>
    <col min="11567" max="11567" width="7" customWidth="1"/>
    <col min="11568" max="11590" width="9.140625" customWidth="1"/>
    <col min="11767" max="11767" width="5.28515625" customWidth="1"/>
    <col min="11768" max="11768" width="9.140625" hidden="1" customWidth="1"/>
    <col min="11769" max="11769" width="17.42578125" customWidth="1"/>
    <col min="11770" max="11770" width="10" bestFit="1" customWidth="1"/>
    <col min="11771" max="11771" width="7.85546875" customWidth="1"/>
    <col min="11772" max="11772" width="6.42578125" customWidth="1"/>
    <col min="11773" max="11773" width="9.140625" hidden="1" customWidth="1"/>
    <col min="11774" max="11774" width="7" customWidth="1"/>
    <col min="11775" max="11775" width="6" customWidth="1"/>
    <col min="11776" max="11776" width="7.7109375" customWidth="1"/>
    <col min="11777" max="11807" width="3.42578125" customWidth="1"/>
    <col min="11808" max="11808" width="4.5703125" customWidth="1"/>
    <col min="11809" max="11809" width="6.7109375" customWidth="1"/>
    <col min="11810" max="11810" width="8" customWidth="1"/>
    <col min="11811" max="11811" width="8.28515625" customWidth="1"/>
    <col min="11812" max="11820" width="3.42578125" customWidth="1"/>
    <col min="11821" max="11821" width="4.28515625" customWidth="1"/>
    <col min="11822" max="11822" width="10.28515625" customWidth="1"/>
    <col min="11823" max="11823" width="7" customWidth="1"/>
    <col min="11824" max="11846" width="9.140625" customWidth="1"/>
    <col min="12023" max="12023" width="5.28515625" customWidth="1"/>
    <col min="12024" max="12024" width="9.140625" hidden="1" customWidth="1"/>
    <col min="12025" max="12025" width="17.42578125" customWidth="1"/>
    <col min="12026" max="12026" width="10" bestFit="1" customWidth="1"/>
    <col min="12027" max="12027" width="7.85546875" customWidth="1"/>
    <col min="12028" max="12028" width="6.42578125" customWidth="1"/>
    <col min="12029" max="12029" width="9.140625" hidden="1" customWidth="1"/>
    <col min="12030" max="12030" width="7" customWidth="1"/>
    <col min="12031" max="12031" width="6" customWidth="1"/>
    <col min="12032" max="12032" width="7.7109375" customWidth="1"/>
    <col min="12033" max="12063" width="3.42578125" customWidth="1"/>
    <col min="12064" max="12064" width="4.5703125" customWidth="1"/>
    <col min="12065" max="12065" width="6.7109375" customWidth="1"/>
    <col min="12066" max="12066" width="8" customWidth="1"/>
    <col min="12067" max="12067" width="8.28515625" customWidth="1"/>
    <col min="12068" max="12076" width="3.42578125" customWidth="1"/>
    <col min="12077" max="12077" width="4.28515625" customWidth="1"/>
    <col min="12078" max="12078" width="10.28515625" customWidth="1"/>
    <col min="12079" max="12079" width="7" customWidth="1"/>
    <col min="12080" max="12102" width="9.140625" customWidth="1"/>
    <col min="12279" max="12279" width="5.28515625" customWidth="1"/>
    <col min="12280" max="12280" width="9.140625" hidden="1" customWidth="1"/>
    <col min="12281" max="12281" width="17.42578125" customWidth="1"/>
    <col min="12282" max="12282" width="10" bestFit="1" customWidth="1"/>
    <col min="12283" max="12283" width="7.85546875" customWidth="1"/>
    <col min="12284" max="12284" width="6.42578125" customWidth="1"/>
    <col min="12285" max="12285" width="9.140625" hidden="1" customWidth="1"/>
    <col min="12286" max="12286" width="7" customWidth="1"/>
    <col min="12287" max="12287" width="6" customWidth="1"/>
    <col min="12288" max="12288" width="7.7109375" customWidth="1"/>
    <col min="12289" max="12319" width="3.42578125" customWidth="1"/>
    <col min="12320" max="12320" width="4.5703125" customWidth="1"/>
    <col min="12321" max="12321" width="6.7109375" customWidth="1"/>
    <col min="12322" max="12322" width="8" customWidth="1"/>
    <col min="12323" max="12323" width="8.28515625" customWidth="1"/>
    <col min="12324" max="12332" width="3.42578125" customWidth="1"/>
    <col min="12333" max="12333" width="4.28515625" customWidth="1"/>
    <col min="12334" max="12334" width="10.28515625" customWidth="1"/>
    <col min="12335" max="12335" width="7" customWidth="1"/>
    <col min="12336" max="12358" width="9.140625" customWidth="1"/>
    <col min="12535" max="12535" width="5.28515625" customWidth="1"/>
    <col min="12536" max="12536" width="9.140625" hidden="1" customWidth="1"/>
    <col min="12537" max="12537" width="17.42578125" customWidth="1"/>
    <col min="12538" max="12538" width="10" bestFit="1" customWidth="1"/>
    <col min="12539" max="12539" width="7.85546875" customWidth="1"/>
    <col min="12540" max="12540" width="6.42578125" customWidth="1"/>
    <col min="12541" max="12541" width="9.140625" hidden="1" customWidth="1"/>
    <col min="12542" max="12542" width="7" customWidth="1"/>
    <col min="12543" max="12543" width="6" customWidth="1"/>
    <col min="12544" max="12544" width="7.7109375" customWidth="1"/>
    <col min="12545" max="12575" width="3.42578125" customWidth="1"/>
    <col min="12576" max="12576" width="4.5703125" customWidth="1"/>
    <col min="12577" max="12577" width="6.7109375" customWidth="1"/>
    <col min="12578" max="12578" width="8" customWidth="1"/>
    <col min="12579" max="12579" width="8.28515625" customWidth="1"/>
    <col min="12580" max="12588" width="3.42578125" customWidth="1"/>
    <col min="12589" max="12589" width="4.28515625" customWidth="1"/>
    <col min="12590" max="12590" width="10.28515625" customWidth="1"/>
    <col min="12591" max="12591" width="7" customWidth="1"/>
    <col min="12592" max="12614" width="9.140625" customWidth="1"/>
    <col min="12791" max="12791" width="5.28515625" customWidth="1"/>
    <col min="12792" max="12792" width="9.140625" hidden="1" customWidth="1"/>
    <col min="12793" max="12793" width="17.42578125" customWidth="1"/>
    <col min="12794" max="12794" width="10" bestFit="1" customWidth="1"/>
    <col min="12795" max="12795" width="7.85546875" customWidth="1"/>
    <col min="12796" max="12796" width="6.42578125" customWidth="1"/>
    <col min="12797" max="12797" width="9.140625" hidden="1" customWidth="1"/>
    <col min="12798" max="12798" width="7" customWidth="1"/>
    <col min="12799" max="12799" width="6" customWidth="1"/>
    <col min="12800" max="12800" width="7.7109375" customWidth="1"/>
    <col min="12801" max="12831" width="3.42578125" customWidth="1"/>
    <col min="12832" max="12832" width="4.5703125" customWidth="1"/>
    <col min="12833" max="12833" width="6.7109375" customWidth="1"/>
    <col min="12834" max="12834" width="8" customWidth="1"/>
    <col min="12835" max="12835" width="8.28515625" customWidth="1"/>
    <col min="12836" max="12844" width="3.42578125" customWidth="1"/>
    <col min="12845" max="12845" width="4.28515625" customWidth="1"/>
    <col min="12846" max="12846" width="10.28515625" customWidth="1"/>
    <col min="12847" max="12847" width="7" customWidth="1"/>
    <col min="12848" max="12870" width="9.140625" customWidth="1"/>
    <col min="13047" max="13047" width="5.28515625" customWidth="1"/>
    <col min="13048" max="13048" width="9.140625" hidden="1" customWidth="1"/>
    <col min="13049" max="13049" width="17.42578125" customWidth="1"/>
    <col min="13050" max="13050" width="10" bestFit="1" customWidth="1"/>
    <col min="13051" max="13051" width="7.85546875" customWidth="1"/>
    <col min="13052" max="13052" width="6.42578125" customWidth="1"/>
    <col min="13053" max="13053" width="9.140625" hidden="1" customWidth="1"/>
    <col min="13054" max="13054" width="7" customWidth="1"/>
    <col min="13055" max="13055" width="6" customWidth="1"/>
    <col min="13056" max="13056" width="7.7109375" customWidth="1"/>
    <col min="13057" max="13087" width="3.42578125" customWidth="1"/>
    <col min="13088" max="13088" width="4.5703125" customWidth="1"/>
    <col min="13089" max="13089" width="6.7109375" customWidth="1"/>
    <col min="13090" max="13090" width="8" customWidth="1"/>
    <col min="13091" max="13091" width="8.28515625" customWidth="1"/>
    <col min="13092" max="13100" width="3.42578125" customWidth="1"/>
    <col min="13101" max="13101" width="4.28515625" customWidth="1"/>
    <col min="13102" max="13102" width="10.28515625" customWidth="1"/>
    <col min="13103" max="13103" width="7" customWidth="1"/>
    <col min="13104" max="13126" width="9.140625" customWidth="1"/>
    <col min="13303" max="13303" width="5.28515625" customWidth="1"/>
    <col min="13304" max="13304" width="9.140625" hidden="1" customWidth="1"/>
    <col min="13305" max="13305" width="17.42578125" customWidth="1"/>
    <col min="13306" max="13306" width="10" bestFit="1" customWidth="1"/>
    <col min="13307" max="13307" width="7.85546875" customWidth="1"/>
    <col min="13308" max="13308" width="6.42578125" customWidth="1"/>
    <col min="13309" max="13309" width="9.140625" hidden="1" customWidth="1"/>
    <col min="13310" max="13310" width="7" customWidth="1"/>
    <col min="13311" max="13311" width="6" customWidth="1"/>
    <col min="13312" max="13312" width="7.7109375" customWidth="1"/>
    <col min="13313" max="13343" width="3.42578125" customWidth="1"/>
    <col min="13344" max="13344" width="4.5703125" customWidth="1"/>
    <col min="13345" max="13345" width="6.7109375" customWidth="1"/>
    <col min="13346" max="13346" width="8" customWidth="1"/>
    <col min="13347" max="13347" width="8.28515625" customWidth="1"/>
    <col min="13348" max="13356" width="3.42578125" customWidth="1"/>
    <col min="13357" max="13357" width="4.28515625" customWidth="1"/>
    <col min="13358" max="13358" width="10.28515625" customWidth="1"/>
    <col min="13359" max="13359" width="7" customWidth="1"/>
    <col min="13360" max="13382" width="9.140625" customWidth="1"/>
    <col min="13559" max="13559" width="5.28515625" customWidth="1"/>
    <col min="13560" max="13560" width="9.140625" hidden="1" customWidth="1"/>
    <col min="13561" max="13561" width="17.42578125" customWidth="1"/>
    <col min="13562" max="13562" width="10" bestFit="1" customWidth="1"/>
    <col min="13563" max="13563" width="7.85546875" customWidth="1"/>
    <col min="13564" max="13564" width="6.42578125" customWidth="1"/>
    <col min="13565" max="13565" width="9.140625" hidden="1" customWidth="1"/>
    <col min="13566" max="13566" width="7" customWidth="1"/>
    <col min="13567" max="13567" width="6" customWidth="1"/>
    <col min="13568" max="13568" width="7.7109375" customWidth="1"/>
    <col min="13569" max="13599" width="3.42578125" customWidth="1"/>
    <col min="13600" max="13600" width="4.5703125" customWidth="1"/>
    <col min="13601" max="13601" width="6.7109375" customWidth="1"/>
    <col min="13602" max="13602" width="8" customWidth="1"/>
    <col min="13603" max="13603" width="8.28515625" customWidth="1"/>
    <col min="13604" max="13612" width="3.42578125" customWidth="1"/>
    <col min="13613" max="13613" width="4.28515625" customWidth="1"/>
    <col min="13614" max="13614" width="10.28515625" customWidth="1"/>
    <col min="13615" max="13615" width="7" customWidth="1"/>
    <col min="13616" max="13638" width="9.140625" customWidth="1"/>
    <col min="13815" max="13815" width="5.28515625" customWidth="1"/>
    <col min="13816" max="13816" width="9.140625" hidden="1" customWidth="1"/>
    <col min="13817" max="13817" width="17.42578125" customWidth="1"/>
    <col min="13818" max="13818" width="10" bestFit="1" customWidth="1"/>
    <col min="13819" max="13819" width="7.85546875" customWidth="1"/>
    <col min="13820" max="13820" width="6.42578125" customWidth="1"/>
    <col min="13821" max="13821" width="9.140625" hidden="1" customWidth="1"/>
    <col min="13822" max="13822" width="7" customWidth="1"/>
    <col min="13823" max="13823" width="6" customWidth="1"/>
    <col min="13824" max="13824" width="7.7109375" customWidth="1"/>
    <col min="13825" max="13855" width="3.42578125" customWidth="1"/>
    <col min="13856" max="13856" width="4.5703125" customWidth="1"/>
    <col min="13857" max="13857" width="6.7109375" customWidth="1"/>
    <col min="13858" max="13858" width="8" customWidth="1"/>
    <col min="13859" max="13859" width="8.28515625" customWidth="1"/>
    <col min="13860" max="13868" width="3.42578125" customWidth="1"/>
    <col min="13869" max="13869" width="4.28515625" customWidth="1"/>
    <col min="13870" max="13870" width="10.28515625" customWidth="1"/>
    <col min="13871" max="13871" width="7" customWidth="1"/>
    <col min="13872" max="13894" width="9.140625" customWidth="1"/>
    <col min="14071" max="14071" width="5.28515625" customWidth="1"/>
    <col min="14072" max="14072" width="9.140625" hidden="1" customWidth="1"/>
    <col min="14073" max="14073" width="17.42578125" customWidth="1"/>
    <col min="14074" max="14074" width="10" bestFit="1" customWidth="1"/>
    <col min="14075" max="14075" width="7.85546875" customWidth="1"/>
    <col min="14076" max="14076" width="6.42578125" customWidth="1"/>
    <col min="14077" max="14077" width="9.140625" hidden="1" customWidth="1"/>
    <col min="14078" max="14078" width="7" customWidth="1"/>
    <col min="14079" max="14079" width="6" customWidth="1"/>
    <col min="14080" max="14080" width="7.7109375" customWidth="1"/>
    <col min="14081" max="14111" width="3.42578125" customWidth="1"/>
    <col min="14112" max="14112" width="4.5703125" customWidth="1"/>
    <col min="14113" max="14113" width="6.7109375" customWidth="1"/>
    <col min="14114" max="14114" width="8" customWidth="1"/>
    <col min="14115" max="14115" width="8.28515625" customWidth="1"/>
    <col min="14116" max="14124" width="3.42578125" customWidth="1"/>
    <col min="14125" max="14125" width="4.28515625" customWidth="1"/>
    <col min="14126" max="14126" width="10.28515625" customWidth="1"/>
    <col min="14127" max="14127" width="7" customWidth="1"/>
    <col min="14128" max="14150" width="9.140625" customWidth="1"/>
    <col min="14327" max="14327" width="5.28515625" customWidth="1"/>
    <col min="14328" max="14328" width="9.140625" hidden="1" customWidth="1"/>
    <col min="14329" max="14329" width="17.42578125" customWidth="1"/>
    <col min="14330" max="14330" width="10" bestFit="1" customWidth="1"/>
    <col min="14331" max="14331" width="7.85546875" customWidth="1"/>
    <col min="14332" max="14332" width="6.42578125" customWidth="1"/>
    <col min="14333" max="14333" width="9.140625" hidden="1" customWidth="1"/>
    <col min="14334" max="14334" width="7" customWidth="1"/>
    <col min="14335" max="14335" width="6" customWidth="1"/>
    <col min="14336" max="14336" width="7.7109375" customWidth="1"/>
    <col min="14337" max="14367" width="3.42578125" customWidth="1"/>
    <col min="14368" max="14368" width="4.5703125" customWidth="1"/>
    <col min="14369" max="14369" width="6.7109375" customWidth="1"/>
    <col min="14370" max="14370" width="8" customWidth="1"/>
    <col min="14371" max="14371" width="8.28515625" customWidth="1"/>
    <col min="14372" max="14380" width="3.42578125" customWidth="1"/>
    <col min="14381" max="14381" width="4.28515625" customWidth="1"/>
    <col min="14382" max="14382" width="10.28515625" customWidth="1"/>
    <col min="14383" max="14383" width="7" customWidth="1"/>
    <col min="14384" max="14406" width="9.140625" customWidth="1"/>
    <col min="14583" max="14583" width="5.28515625" customWidth="1"/>
    <col min="14584" max="14584" width="9.140625" hidden="1" customWidth="1"/>
    <col min="14585" max="14585" width="17.42578125" customWidth="1"/>
    <col min="14586" max="14586" width="10" bestFit="1" customWidth="1"/>
    <col min="14587" max="14587" width="7.85546875" customWidth="1"/>
    <col min="14588" max="14588" width="6.42578125" customWidth="1"/>
    <col min="14589" max="14589" width="9.140625" hidden="1" customWidth="1"/>
    <col min="14590" max="14590" width="7" customWidth="1"/>
    <col min="14591" max="14591" width="6" customWidth="1"/>
    <col min="14592" max="14592" width="7.7109375" customWidth="1"/>
    <col min="14593" max="14623" width="3.42578125" customWidth="1"/>
    <col min="14624" max="14624" width="4.5703125" customWidth="1"/>
    <col min="14625" max="14625" width="6.7109375" customWidth="1"/>
    <col min="14626" max="14626" width="8" customWidth="1"/>
    <col min="14627" max="14627" width="8.28515625" customWidth="1"/>
    <col min="14628" max="14636" width="3.42578125" customWidth="1"/>
    <col min="14637" max="14637" width="4.28515625" customWidth="1"/>
    <col min="14638" max="14638" width="10.28515625" customWidth="1"/>
    <col min="14639" max="14639" width="7" customWidth="1"/>
    <col min="14640" max="14662" width="9.140625" customWidth="1"/>
    <col min="14839" max="14839" width="5.28515625" customWidth="1"/>
    <col min="14840" max="14840" width="9.140625" hidden="1" customWidth="1"/>
    <col min="14841" max="14841" width="17.42578125" customWidth="1"/>
    <col min="14842" max="14842" width="10" bestFit="1" customWidth="1"/>
    <col min="14843" max="14843" width="7.85546875" customWidth="1"/>
    <col min="14844" max="14844" width="6.42578125" customWidth="1"/>
    <col min="14845" max="14845" width="9.140625" hidden="1" customWidth="1"/>
    <col min="14846" max="14846" width="7" customWidth="1"/>
    <col min="14847" max="14847" width="6" customWidth="1"/>
    <col min="14848" max="14848" width="7.7109375" customWidth="1"/>
    <col min="14849" max="14879" width="3.42578125" customWidth="1"/>
    <col min="14880" max="14880" width="4.5703125" customWidth="1"/>
    <col min="14881" max="14881" width="6.7109375" customWidth="1"/>
    <col min="14882" max="14882" width="8" customWidth="1"/>
    <col min="14883" max="14883" width="8.28515625" customWidth="1"/>
    <col min="14884" max="14892" width="3.42578125" customWidth="1"/>
    <col min="14893" max="14893" width="4.28515625" customWidth="1"/>
    <col min="14894" max="14894" width="10.28515625" customWidth="1"/>
    <col min="14895" max="14895" width="7" customWidth="1"/>
    <col min="14896" max="14918" width="9.140625" customWidth="1"/>
    <col min="15095" max="15095" width="5.28515625" customWidth="1"/>
    <col min="15096" max="15096" width="9.140625" hidden="1" customWidth="1"/>
    <col min="15097" max="15097" width="17.42578125" customWidth="1"/>
    <col min="15098" max="15098" width="10" bestFit="1" customWidth="1"/>
    <col min="15099" max="15099" width="7.85546875" customWidth="1"/>
    <col min="15100" max="15100" width="6.42578125" customWidth="1"/>
    <col min="15101" max="15101" width="9.140625" hidden="1" customWidth="1"/>
    <col min="15102" max="15102" width="7" customWidth="1"/>
    <col min="15103" max="15103" width="6" customWidth="1"/>
    <col min="15104" max="15104" width="7.7109375" customWidth="1"/>
    <col min="15105" max="15135" width="3.42578125" customWidth="1"/>
    <col min="15136" max="15136" width="4.5703125" customWidth="1"/>
    <col min="15137" max="15137" width="6.7109375" customWidth="1"/>
    <col min="15138" max="15138" width="8" customWidth="1"/>
    <col min="15139" max="15139" width="8.28515625" customWidth="1"/>
    <col min="15140" max="15148" width="3.42578125" customWidth="1"/>
    <col min="15149" max="15149" width="4.28515625" customWidth="1"/>
    <col min="15150" max="15150" width="10.28515625" customWidth="1"/>
    <col min="15151" max="15151" width="7" customWidth="1"/>
    <col min="15152" max="15174" width="9.140625" customWidth="1"/>
    <col min="15351" max="15351" width="5.28515625" customWidth="1"/>
    <col min="15352" max="15352" width="9.140625" hidden="1" customWidth="1"/>
    <col min="15353" max="15353" width="17.42578125" customWidth="1"/>
    <col min="15354" max="15354" width="10" bestFit="1" customWidth="1"/>
    <col min="15355" max="15355" width="7.85546875" customWidth="1"/>
    <col min="15356" max="15356" width="6.42578125" customWidth="1"/>
    <col min="15357" max="15357" width="9.140625" hidden="1" customWidth="1"/>
    <col min="15358" max="15358" width="7" customWidth="1"/>
    <col min="15359" max="15359" width="6" customWidth="1"/>
    <col min="15360" max="15360" width="7.7109375" customWidth="1"/>
    <col min="15361" max="15391" width="3.42578125" customWidth="1"/>
    <col min="15392" max="15392" width="4.5703125" customWidth="1"/>
    <col min="15393" max="15393" width="6.7109375" customWidth="1"/>
    <col min="15394" max="15394" width="8" customWidth="1"/>
    <col min="15395" max="15395" width="8.28515625" customWidth="1"/>
    <col min="15396" max="15404" width="3.42578125" customWidth="1"/>
    <col min="15405" max="15405" width="4.28515625" customWidth="1"/>
    <col min="15406" max="15406" width="10.28515625" customWidth="1"/>
    <col min="15407" max="15407" width="7" customWidth="1"/>
    <col min="15408" max="15430" width="9.140625" customWidth="1"/>
    <col min="15607" max="15607" width="5.28515625" customWidth="1"/>
    <col min="15608" max="15608" width="9.140625" hidden="1" customWidth="1"/>
    <col min="15609" max="15609" width="17.42578125" customWidth="1"/>
    <col min="15610" max="15610" width="10" bestFit="1" customWidth="1"/>
    <col min="15611" max="15611" width="7.85546875" customWidth="1"/>
    <col min="15612" max="15612" width="6.42578125" customWidth="1"/>
    <col min="15613" max="15613" width="9.140625" hidden="1" customWidth="1"/>
    <col min="15614" max="15614" width="7" customWidth="1"/>
    <col min="15615" max="15615" width="6" customWidth="1"/>
    <col min="15616" max="15616" width="7.7109375" customWidth="1"/>
    <col min="15617" max="15647" width="3.42578125" customWidth="1"/>
    <col min="15648" max="15648" width="4.5703125" customWidth="1"/>
    <col min="15649" max="15649" width="6.7109375" customWidth="1"/>
    <col min="15650" max="15650" width="8" customWidth="1"/>
    <col min="15651" max="15651" width="8.28515625" customWidth="1"/>
    <col min="15652" max="15660" width="3.42578125" customWidth="1"/>
    <col min="15661" max="15661" width="4.28515625" customWidth="1"/>
    <col min="15662" max="15662" width="10.28515625" customWidth="1"/>
    <col min="15663" max="15663" width="7" customWidth="1"/>
    <col min="15664" max="15686" width="9.140625" customWidth="1"/>
    <col min="15863" max="15863" width="5.28515625" customWidth="1"/>
    <col min="15864" max="15864" width="9.140625" hidden="1" customWidth="1"/>
    <col min="15865" max="15865" width="17.42578125" customWidth="1"/>
    <col min="15866" max="15866" width="10" bestFit="1" customWidth="1"/>
    <col min="15867" max="15867" width="7.85546875" customWidth="1"/>
    <col min="15868" max="15868" width="6.42578125" customWidth="1"/>
    <col min="15869" max="15869" width="9.140625" hidden="1" customWidth="1"/>
    <col min="15870" max="15870" width="7" customWidth="1"/>
    <col min="15871" max="15871" width="6" customWidth="1"/>
    <col min="15872" max="15872" width="7.7109375" customWidth="1"/>
    <col min="15873" max="15903" width="3.42578125" customWidth="1"/>
    <col min="15904" max="15904" width="4.5703125" customWidth="1"/>
    <col min="15905" max="15905" width="6.7109375" customWidth="1"/>
    <col min="15906" max="15906" width="8" customWidth="1"/>
    <col min="15907" max="15907" width="8.28515625" customWidth="1"/>
    <col min="15908" max="15916" width="3.42578125" customWidth="1"/>
    <col min="15917" max="15917" width="4.28515625" customWidth="1"/>
    <col min="15918" max="15918" width="10.28515625" customWidth="1"/>
    <col min="15919" max="15919" width="7" customWidth="1"/>
    <col min="15920" max="15942" width="9.140625" customWidth="1"/>
    <col min="16119" max="16119" width="5.28515625" customWidth="1"/>
    <col min="16120" max="16120" width="9.140625" hidden="1" customWidth="1"/>
    <col min="16121" max="16121" width="17.42578125" customWidth="1"/>
    <col min="16122" max="16122" width="10" bestFit="1" customWidth="1"/>
    <col min="16123" max="16123" width="7.85546875" customWidth="1"/>
    <col min="16124" max="16124" width="6.42578125" customWidth="1"/>
    <col min="16125" max="16125" width="9.140625" hidden="1" customWidth="1"/>
    <col min="16126" max="16126" width="7" customWidth="1"/>
    <col min="16127" max="16127" width="6" customWidth="1"/>
    <col min="16128" max="16128" width="7.7109375" customWidth="1"/>
    <col min="16129" max="16159" width="3.42578125" customWidth="1"/>
    <col min="16160" max="16160" width="4.5703125" customWidth="1"/>
    <col min="16161" max="16161" width="6.7109375" customWidth="1"/>
    <col min="16162" max="16162" width="8" customWidth="1"/>
    <col min="16163" max="16163" width="8.28515625" customWidth="1"/>
    <col min="16164" max="16172" width="3.42578125" customWidth="1"/>
    <col min="16173" max="16173" width="4.28515625" customWidth="1"/>
    <col min="16174" max="16174" width="10.28515625" customWidth="1"/>
    <col min="16175" max="16175" width="7" customWidth="1"/>
    <col min="16176" max="16198" width="9.140625" customWidth="1"/>
  </cols>
  <sheetData>
    <row r="1" spans="1:50" ht="23.25" x14ac:dyDescent="0.35">
      <c r="A1" s="1"/>
      <c r="B1" s="169"/>
      <c r="C1" s="2" t="s">
        <v>0</v>
      </c>
      <c r="D1" s="2"/>
      <c r="E1" s="120"/>
      <c r="F1" s="2"/>
      <c r="G1" s="2"/>
      <c r="H1" s="2"/>
      <c r="I1" s="161">
        <f>D2</f>
        <v>41353</v>
      </c>
      <c r="J1" s="161"/>
      <c r="Q1" s="162"/>
      <c r="R1" s="162"/>
      <c r="S1" s="162"/>
    </row>
    <row r="2" spans="1:50" ht="17.25" customHeight="1" x14ac:dyDescent="0.35">
      <c r="A2" s="6"/>
      <c r="B2" s="170"/>
      <c r="C2" s="7" t="s">
        <v>1</v>
      </c>
      <c r="D2" s="163">
        <v>41353</v>
      </c>
      <c r="E2" s="163"/>
      <c r="F2" s="8"/>
      <c r="G2" s="9"/>
      <c r="H2" s="9"/>
      <c r="I2" s="9"/>
      <c r="AU2" s="11" t="s">
        <v>2</v>
      </c>
      <c r="AV2" s="12" t="s">
        <v>3</v>
      </c>
      <c r="AW2" s="3"/>
    </row>
    <row r="3" spans="1:50" s="14" customFormat="1" x14ac:dyDescent="0.25">
      <c r="A3" s="13"/>
      <c r="B3" s="171">
        <v>1</v>
      </c>
      <c r="E3" s="121"/>
      <c r="I3" s="15"/>
      <c r="J3" s="16"/>
      <c r="K3" s="165" t="s">
        <v>4</v>
      </c>
      <c r="L3" s="166"/>
      <c r="M3" s="166"/>
      <c r="N3" s="166"/>
      <c r="O3" s="166"/>
      <c r="P3" s="166"/>
      <c r="Q3" s="166"/>
      <c r="R3" s="166"/>
      <c r="S3" s="167">
        <f>D2-30</f>
        <v>41323</v>
      </c>
      <c r="T3" s="167"/>
      <c r="U3" s="167"/>
      <c r="V3" s="168"/>
      <c r="W3" s="19"/>
      <c r="X3" s="19"/>
      <c r="Y3" s="19"/>
      <c r="Z3" s="19"/>
      <c r="AA3" s="19"/>
      <c r="AB3" s="19"/>
      <c r="AC3" s="19" t="s">
        <v>5</v>
      </c>
      <c r="AD3" s="19"/>
      <c r="AE3" s="19"/>
      <c r="AF3" s="19"/>
      <c r="AG3" s="19"/>
      <c r="AH3" s="164">
        <f>D2</f>
        <v>41353</v>
      </c>
      <c r="AI3" s="164"/>
      <c r="AJ3" s="164"/>
      <c r="AK3" s="19"/>
      <c r="AL3" s="19"/>
      <c r="AM3" s="19"/>
      <c r="AN3" s="19"/>
      <c r="AO3" s="19"/>
      <c r="AP3" s="20"/>
      <c r="AR3" s="21"/>
      <c r="AS3" s="15"/>
      <c r="AU3" s="22"/>
      <c r="AV3" s="12" t="s">
        <v>6</v>
      </c>
      <c r="AW3" s="22"/>
    </row>
    <row r="4" spans="1:50" ht="146.25" x14ac:dyDescent="0.25">
      <c r="A4" s="23"/>
      <c r="B4" s="172" t="s">
        <v>7</v>
      </c>
      <c r="C4" s="23" t="s">
        <v>8</v>
      </c>
      <c r="D4" s="23" t="s">
        <v>9</v>
      </c>
      <c r="E4" s="122" t="s">
        <v>10</v>
      </c>
      <c r="F4" s="123" t="s">
        <v>182</v>
      </c>
      <c r="G4" s="25" t="s">
        <v>11</v>
      </c>
      <c r="H4" s="25" t="s">
        <v>12</v>
      </c>
      <c r="I4" s="25" t="s">
        <v>197</v>
      </c>
      <c r="J4" s="27" t="s">
        <v>180</v>
      </c>
      <c r="K4" s="28">
        <v>18</v>
      </c>
      <c r="L4" s="28">
        <v>19</v>
      </c>
      <c r="M4" s="28">
        <v>20</v>
      </c>
      <c r="N4" s="28">
        <v>21</v>
      </c>
      <c r="O4" s="28">
        <v>22</v>
      </c>
      <c r="P4" s="28">
        <v>23</v>
      </c>
      <c r="Q4" s="138">
        <v>24</v>
      </c>
      <c r="R4" s="28">
        <v>25</v>
      </c>
      <c r="S4" s="29">
        <v>26</v>
      </c>
      <c r="T4" s="29">
        <v>27</v>
      </c>
      <c r="U4" s="29">
        <v>28</v>
      </c>
      <c r="V4" s="30">
        <v>1</v>
      </c>
      <c r="W4" s="29">
        <v>2</v>
      </c>
      <c r="X4" s="145">
        <v>3</v>
      </c>
      <c r="Y4" s="28">
        <v>4</v>
      </c>
      <c r="Z4" s="28">
        <v>5</v>
      </c>
      <c r="AA4" s="28">
        <v>6</v>
      </c>
      <c r="AB4" s="28">
        <v>7</v>
      </c>
      <c r="AC4" s="30">
        <v>8</v>
      </c>
      <c r="AD4" s="29">
        <v>9</v>
      </c>
      <c r="AE4" s="145">
        <v>10</v>
      </c>
      <c r="AF4" s="29">
        <v>11</v>
      </c>
      <c r="AG4" s="29">
        <v>12</v>
      </c>
      <c r="AH4" s="29">
        <v>13</v>
      </c>
      <c r="AI4" s="29">
        <v>14</v>
      </c>
      <c r="AJ4" s="29">
        <v>15</v>
      </c>
      <c r="AK4" s="29">
        <v>16</v>
      </c>
      <c r="AL4" s="145">
        <v>17</v>
      </c>
      <c r="AM4" s="28">
        <v>18</v>
      </c>
      <c r="AN4" s="28">
        <v>19</v>
      </c>
      <c r="AO4" s="28">
        <v>20</v>
      </c>
      <c r="AP4" s="31" t="s">
        <v>15</v>
      </c>
      <c r="AQ4" s="32" t="s">
        <v>16</v>
      </c>
      <c r="AR4" s="33" t="s">
        <v>198</v>
      </c>
      <c r="AS4" s="34" t="s">
        <v>181</v>
      </c>
      <c r="AT4" s="35" t="s">
        <v>19</v>
      </c>
    </row>
    <row r="5" spans="1:50" ht="20.25" customHeight="1" x14ac:dyDescent="0.25">
      <c r="A5" s="36">
        <v>1</v>
      </c>
      <c r="B5" s="173"/>
      <c r="C5" s="38" t="s">
        <v>20</v>
      </c>
      <c r="D5" s="37"/>
      <c r="E5" s="115"/>
      <c r="F5" s="38"/>
      <c r="G5" s="38"/>
      <c r="H5" s="38"/>
      <c r="I5" s="38"/>
      <c r="J5" s="39"/>
      <c r="K5" s="109"/>
      <c r="L5" s="109"/>
      <c r="M5" s="109"/>
      <c r="N5" s="109"/>
      <c r="O5" s="40"/>
      <c r="P5" s="40"/>
      <c r="Q5" s="132"/>
      <c r="R5" s="40"/>
      <c r="S5" s="40"/>
      <c r="T5" s="40"/>
      <c r="U5" s="109"/>
      <c r="V5" s="40"/>
      <c r="W5" s="40"/>
      <c r="X5" s="132"/>
      <c r="Y5" s="40"/>
      <c r="Z5" s="40"/>
      <c r="AA5" s="40"/>
      <c r="AB5" s="40"/>
      <c r="AC5" s="40"/>
      <c r="AD5" s="40"/>
      <c r="AE5" s="132"/>
      <c r="AF5" s="40"/>
      <c r="AG5" s="40"/>
      <c r="AH5" s="40"/>
      <c r="AI5" s="40"/>
      <c r="AJ5" s="40"/>
      <c r="AK5" s="40"/>
      <c r="AL5" s="132"/>
      <c r="AM5" s="40"/>
      <c r="AN5" s="40"/>
      <c r="AO5" s="40"/>
      <c r="AP5" s="38"/>
      <c r="AQ5" s="38"/>
      <c r="AR5" s="41"/>
      <c r="AS5" s="42"/>
      <c r="AT5" s="43"/>
      <c r="AV5" s="44" t="s">
        <v>21</v>
      </c>
      <c r="AW5" s="44"/>
      <c r="AX5" s="44"/>
    </row>
    <row r="6" spans="1:50" x14ac:dyDescent="0.25">
      <c r="A6" s="45">
        <v>1</v>
      </c>
      <c r="B6" s="174" t="s">
        <v>22</v>
      </c>
      <c r="C6" s="47" t="s">
        <v>23</v>
      </c>
      <c r="D6" s="47" t="s">
        <v>24</v>
      </c>
      <c r="E6" s="114">
        <v>39295</v>
      </c>
      <c r="F6" s="48">
        <v>5.5</v>
      </c>
      <c r="G6" s="48"/>
      <c r="H6" s="48"/>
      <c r="I6" s="49">
        <v>1</v>
      </c>
      <c r="J6" s="50">
        <f>F6+G6+H6+I6</f>
        <v>6.5</v>
      </c>
      <c r="K6" s="140"/>
      <c r="L6" s="140"/>
      <c r="M6" s="140"/>
      <c r="N6" s="140"/>
      <c r="O6" s="51"/>
      <c r="P6" s="51"/>
      <c r="Q6" s="133"/>
      <c r="R6" s="51"/>
      <c r="S6" s="51"/>
      <c r="T6" s="51"/>
      <c r="U6" s="140"/>
      <c r="V6" s="51"/>
      <c r="W6" s="52"/>
      <c r="X6" s="137"/>
      <c r="Y6" s="52"/>
      <c r="Z6" s="52"/>
      <c r="AA6" s="52"/>
      <c r="AB6" s="52"/>
      <c r="AC6" s="52"/>
      <c r="AD6" s="52"/>
      <c r="AE6" s="137"/>
      <c r="AF6" s="52"/>
      <c r="AG6" s="52"/>
      <c r="AH6" s="53"/>
      <c r="AI6" s="53"/>
      <c r="AJ6" s="53"/>
      <c r="AK6" s="53"/>
      <c r="AL6" s="148"/>
      <c r="AM6" s="53"/>
      <c r="AN6" s="53"/>
      <c r="AO6" s="53"/>
      <c r="AP6" s="54">
        <f>SUM(K6:AO6)</f>
        <v>0</v>
      </c>
      <c r="AQ6" s="55">
        <f>J6-AP6</f>
        <v>6.5</v>
      </c>
      <c r="AR6" s="56">
        <f>IF(AQ6&lt;0,AQ6,0)</f>
        <v>0</v>
      </c>
      <c r="AS6" s="57">
        <f>AQ6-AR6</f>
        <v>6.5</v>
      </c>
      <c r="AT6" s="59"/>
      <c r="AV6" s="60" t="s">
        <v>25</v>
      </c>
      <c r="AW6" s="60"/>
      <c r="AX6" s="60"/>
    </row>
    <row r="7" spans="1:50" x14ac:dyDescent="0.25">
      <c r="A7" s="61">
        <v>2</v>
      </c>
      <c r="B7" s="174" t="s">
        <v>26</v>
      </c>
      <c r="C7" s="62" t="s">
        <v>27</v>
      </c>
      <c r="D7" s="47" t="s">
        <v>28</v>
      </c>
      <c r="E7" s="114">
        <v>41085</v>
      </c>
      <c r="F7" s="48">
        <v>0</v>
      </c>
      <c r="G7" s="48"/>
      <c r="H7" s="48"/>
      <c r="I7" s="49">
        <v>1</v>
      </c>
      <c r="J7" s="50">
        <f>F7+G7+H7+I7</f>
        <v>1</v>
      </c>
      <c r="K7" s="140"/>
      <c r="L7" s="140"/>
      <c r="M7" s="140"/>
      <c r="N7" s="140"/>
      <c r="O7" s="51"/>
      <c r="P7" s="51"/>
      <c r="Q7" s="133"/>
      <c r="R7" s="51"/>
      <c r="S7" s="51"/>
      <c r="T7" s="51"/>
      <c r="U7" s="140"/>
      <c r="V7" s="51"/>
      <c r="W7" s="52"/>
      <c r="X7" s="137"/>
      <c r="Y7" s="52"/>
      <c r="Z7" s="52"/>
      <c r="AA7" s="52"/>
      <c r="AB7" s="52"/>
      <c r="AC7" s="52"/>
      <c r="AD7" s="52"/>
      <c r="AE7" s="137"/>
      <c r="AF7" s="52"/>
      <c r="AG7" s="52"/>
      <c r="AH7" s="52"/>
      <c r="AI7" s="52"/>
      <c r="AJ7" s="52"/>
      <c r="AK7" s="52"/>
      <c r="AL7" s="137"/>
      <c r="AM7" s="52"/>
      <c r="AN7" s="52"/>
      <c r="AO7" s="52"/>
      <c r="AP7" s="54">
        <f>SUM(K7:AO7)</f>
        <v>0</v>
      </c>
      <c r="AQ7" s="55">
        <f>J7-AP7</f>
        <v>1</v>
      </c>
      <c r="AR7" s="56">
        <f>IF(AQ7&lt;0,AQ7,0)</f>
        <v>0</v>
      </c>
      <c r="AS7" s="57">
        <f>AQ7-AR7</f>
        <v>1</v>
      </c>
      <c r="AT7" s="59"/>
    </row>
    <row r="8" spans="1:50" ht="20.25" customHeight="1" x14ac:dyDescent="0.25">
      <c r="A8" s="36">
        <v>2</v>
      </c>
      <c r="B8" s="173"/>
      <c r="C8" s="38" t="s">
        <v>29</v>
      </c>
      <c r="D8" s="37"/>
      <c r="E8" s="115"/>
      <c r="F8" s="38"/>
      <c r="G8" s="38"/>
      <c r="H8" s="38"/>
      <c r="I8" s="38"/>
      <c r="J8" s="39"/>
      <c r="K8" s="109"/>
      <c r="L8" s="109"/>
      <c r="M8" s="109"/>
      <c r="N8" s="109"/>
      <c r="O8" s="40"/>
      <c r="P8" s="40"/>
      <c r="Q8" s="132"/>
      <c r="R8" s="40"/>
      <c r="S8" s="40"/>
      <c r="T8" s="40"/>
      <c r="U8" s="109"/>
      <c r="V8" s="40"/>
      <c r="W8" s="40"/>
      <c r="X8" s="132"/>
      <c r="Y8" s="40"/>
      <c r="Z8" s="40"/>
      <c r="AA8" s="40"/>
      <c r="AB8" s="40"/>
      <c r="AC8" s="40"/>
      <c r="AD8" s="40"/>
      <c r="AE8" s="132"/>
      <c r="AF8" s="40"/>
      <c r="AG8" s="40"/>
      <c r="AH8" s="40"/>
      <c r="AI8" s="40"/>
      <c r="AJ8" s="40"/>
      <c r="AK8" s="40"/>
      <c r="AL8" s="132"/>
      <c r="AM8" s="40"/>
      <c r="AN8" s="40"/>
      <c r="AO8" s="40"/>
      <c r="AP8" s="38"/>
      <c r="AQ8" s="38"/>
      <c r="AR8" s="41"/>
      <c r="AS8" s="42"/>
      <c r="AT8" s="43"/>
      <c r="AV8" s="63" t="s">
        <v>30</v>
      </c>
      <c r="AW8" s="63"/>
      <c r="AX8" s="63"/>
    </row>
    <row r="9" spans="1:50" x14ac:dyDescent="0.25">
      <c r="A9" s="45">
        <f>A7+1</f>
        <v>3</v>
      </c>
      <c r="B9" s="174" t="s">
        <v>31</v>
      </c>
      <c r="C9" s="47" t="s">
        <v>32</v>
      </c>
      <c r="D9" s="47" t="s">
        <v>33</v>
      </c>
      <c r="E9" s="114">
        <v>40553</v>
      </c>
      <c r="F9" s="48">
        <v>1</v>
      </c>
      <c r="G9" s="48"/>
      <c r="H9" s="48"/>
      <c r="I9" s="49">
        <v>1</v>
      </c>
      <c r="J9" s="50">
        <f t="shared" ref="J9:J16" si="0">F9+G9+H9+I9</f>
        <v>2</v>
      </c>
      <c r="K9" s="140"/>
      <c r="L9" s="140"/>
      <c r="M9" s="140"/>
      <c r="N9" s="140"/>
      <c r="O9" s="51"/>
      <c r="P9" s="51"/>
      <c r="Q9" s="133"/>
      <c r="R9" s="51"/>
      <c r="S9" s="51"/>
      <c r="T9" s="51"/>
      <c r="U9" s="140"/>
      <c r="V9" s="51"/>
      <c r="W9" s="52"/>
      <c r="X9" s="137"/>
      <c r="Y9" s="52"/>
      <c r="Z9" s="52"/>
      <c r="AA9" s="52"/>
      <c r="AB9" s="52"/>
      <c r="AC9" s="52"/>
      <c r="AD9" s="52"/>
      <c r="AE9" s="137"/>
      <c r="AF9" s="52"/>
      <c r="AG9" s="52"/>
      <c r="AH9" s="52"/>
      <c r="AI9" s="52"/>
      <c r="AJ9" s="52"/>
      <c r="AK9" s="52"/>
      <c r="AL9" s="137"/>
      <c r="AM9" s="52"/>
      <c r="AN9" s="52"/>
      <c r="AO9" s="52"/>
      <c r="AP9" s="54">
        <f t="shared" ref="AP9:AP16" si="1">SUM(K9:AO9)</f>
        <v>0</v>
      </c>
      <c r="AQ9" s="55">
        <f t="shared" ref="AQ9:AQ16" si="2">J9-AP9</f>
        <v>2</v>
      </c>
      <c r="AR9" s="56">
        <f t="shared" ref="AR9:AR16" si="3">IF(AQ9&lt;0,AQ9,0)</f>
        <v>0</v>
      </c>
      <c r="AS9" s="57">
        <f t="shared" ref="AS9:AS16" si="4">AQ9-AR9</f>
        <v>2</v>
      </c>
      <c r="AT9" s="59"/>
      <c r="AV9" t="s">
        <v>179</v>
      </c>
    </row>
    <row r="10" spans="1:50" x14ac:dyDescent="0.25">
      <c r="A10" s="45">
        <f t="shared" ref="A10:A16" si="5">A9+1</f>
        <v>4</v>
      </c>
      <c r="B10" s="174" t="s">
        <v>34</v>
      </c>
      <c r="C10" s="64" t="s">
        <v>35</v>
      </c>
      <c r="D10" s="47" t="s">
        <v>36</v>
      </c>
      <c r="E10" s="114">
        <v>40364</v>
      </c>
      <c r="F10" s="48">
        <v>6.5</v>
      </c>
      <c r="G10" s="48"/>
      <c r="H10" s="48"/>
      <c r="I10" s="49">
        <v>1</v>
      </c>
      <c r="J10" s="50">
        <f t="shared" si="0"/>
        <v>7.5</v>
      </c>
      <c r="K10" s="140"/>
      <c r="L10" s="140"/>
      <c r="M10" s="140"/>
      <c r="N10" s="140"/>
      <c r="O10" s="51"/>
      <c r="P10" s="51"/>
      <c r="Q10" s="133"/>
      <c r="R10" s="51"/>
      <c r="S10" s="51"/>
      <c r="T10" s="51"/>
      <c r="U10" s="140"/>
      <c r="V10" s="51"/>
      <c r="W10" s="52"/>
      <c r="X10" s="137"/>
      <c r="Y10" s="52"/>
      <c r="Z10" s="52"/>
      <c r="AA10" s="52"/>
      <c r="AB10" s="52">
        <v>0.5</v>
      </c>
      <c r="AC10" s="52"/>
      <c r="AD10" s="52"/>
      <c r="AE10" s="137"/>
      <c r="AF10" s="52"/>
      <c r="AG10" s="52"/>
      <c r="AH10" s="52"/>
      <c r="AI10" s="52"/>
      <c r="AJ10" s="52"/>
      <c r="AK10" s="52"/>
      <c r="AL10" s="137"/>
      <c r="AM10" s="52"/>
      <c r="AN10" s="52"/>
      <c r="AO10" s="52"/>
      <c r="AP10" s="54">
        <f t="shared" si="1"/>
        <v>0.5</v>
      </c>
      <c r="AQ10" s="55">
        <f t="shared" si="2"/>
        <v>7</v>
      </c>
      <c r="AR10" s="56">
        <f t="shared" si="3"/>
        <v>0</v>
      </c>
      <c r="AS10" s="57">
        <f t="shared" si="4"/>
        <v>7</v>
      </c>
      <c r="AT10" s="59"/>
    </row>
    <row r="11" spans="1:50" x14ac:dyDescent="0.25">
      <c r="A11" s="45">
        <f t="shared" si="5"/>
        <v>5</v>
      </c>
      <c r="B11" s="174" t="s">
        <v>37</v>
      </c>
      <c r="C11" s="64" t="s">
        <v>38</v>
      </c>
      <c r="D11" s="47" t="s">
        <v>39</v>
      </c>
      <c r="E11" s="114">
        <v>40369</v>
      </c>
      <c r="F11" s="48">
        <v>0.5</v>
      </c>
      <c r="G11" s="48"/>
      <c r="H11" s="48"/>
      <c r="I11" s="49">
        <v>1</v>
      </c>
      <c r="J11" s="50">
        <f t="shared" si="0"/>
        <v>1.5</v>
      </c>
      <c r="K11" s="140"/>
      <c r="L11" s="140"/>
      <c r="M11" s="140"/>
      <c r="N11" s="140">
        <v>0.5</v>
      </c>
      <c r="O11" s="51"/>
      <c r="P11" s="51"/>
      <c r="Q11" s="133"/>
      <c r="R11" s="51"/>
      <c r="S11" s="51"/>
      <c r="T11" s="51"/>
      <c r="U11" s="140"/>
      <c r="V11" s="51"/>
      <c r="W11" s="52"/>
      <c r="X11" s="137"/>
      <c r="Y11" s="52"/>
      <c r="Z11" s="52"/>
      <c r="AA11" s="52"/>
      <c r="AB11" s="52"/>
      <c r="AC11" s="52"/>
      <c r="AD11" s="52"/>
      <c r="AE11" s="137"/>
      <c r="AF11" s="52"/>
      <c r="AG11" s="52"/>
      <c r="AH11" s="52"/>
      <c r="AI11" s="52"/>
      <c r="AJ11" s="52"/>
      <c r="AK11" s="52"/>
      <c r="AL11" s="137"/>
      <c r="AM11" s="52"/>
      <c r="AN11" s="52"/>
      <c r="AO11" s="52"/>
      <c r="AP11" s="54">
        <f t="shared" si="1"/>
        <v>0.5</v>
      </c>
      <c r="AQ11" s="55">
        <f t="shared" si="2"/>
        <v>1</v>
      </c>
      <c r="AR11" s="56">
        <f t="shared" si="3"/>
        <v>0</v>
      </c>
      <c r="AS11" s="57">
        <f t="shared" si="4"/>
        <v>1</v>
      </c>
      <c r="AT11" s="59"/>
    </row>
    <row r="12" spans="1:50" x14ac:dyDescent="0.25">
      <c r="A12" s="45">
        <f t="shared" si="5"/>
        <v>6</v>
      </c>
      <c r="B12" s="174" t="s">
        <v>40</v>
      </c>
      <c r="C12" s="65" t="s">
        <v>41</v>
      </c>
      <c r="D12" s="47" t="s">
        <v>42</v>
      </c>
      <c r="E12" s="114">
        <v>40969</v>
      </c>
      <c r="F12" s="48">
        <v>1</v>
      </c>
      <c r="G12" s="48"/>
      <c r="H12" s="48"/>
      <c r="I12" s="49">
        <v>1</v>
      </c>
      <c r="J12" s="50">
        <f t="shared" si="0"/>
        <v>2</v>
      </c>
      <c r="K12" s="140"/>
      <c r="L12" s="140"/>
      <c r="M12" s="140"/>
      <c r="N12" s="140"/>
      <c r="O12" s="51"/>
      <c r="P12" s="51"/>
      <c r="Q12" s="133"/>
      <c r="R12" s="51"/>
      <c r="S12" s="51"/>
      <c r="T12" s="51"/>
      <c r="U12" s="140"/>
      <c r="V12" s="51"/>
      <c r="W12" s="52"/>
      <c r="X12" s="137"/>
      <c r="Y12" s="52"/>
      <c r="Z12" s="52"/>
      <c r="AA12" s="52"/>
      <c r="AB12" s="52"/>
      <c r="AC12" s="52"/>
      <c r="AD12" s="52"/>
      <c r="AE12" s="137"/>
      <c r="AF12" s="52">
        <v>1</v>
      </c>
      <c r="AG12" s="52"/>
      <c r="AH12" s="52"/>
      <c r="AI12" s="52"/>
      <c r="AJ12" s="52"/>
      <c r="AK12" s="52"/>
      <c r="AL12" s="137"/>
      <c r="AM12" s="52"/>
      <c r="AN12" s="52"/>
      <c r="AO12" s="52"/>
      <c r="AP12" s="54">
        <f t="shared" si="1"/>
        <v>1</v>
      </c>
      <c r="AQ12" s="55">
        <f t="shared" si="2"/>
        <v>1</v>
      </c>
      <c r="AR12" s="56">
        <f t="shared" si="3"/>
        <v>0</v>
      </c>
      <c r="AS12" s="57">
        <f t="shared" si="4"/>
        <v>1</v>
      </c>
      <c r="AT12" s="59"/>
    </row>
    <row r="13" spans="1:50" x14ac:dyDescent="0.25">
      <c r="A13" s="45">
        <f t="shared" si="5"/>
        <v>7</v>
      </c>
      <c r="B13" s="174" t="s">
        <v>43</v>
      </c>
      <c r="C13" s="65" t="s">
        <v>44</v>
      </c>
      <c r="D13" s="47" t="s">
        <v>45</v>
      </c>
      <c r="E13" s="114">
        <v>40973</v>
      </c>
      <c r="F13" s="48">
        <v>6.5</v>
      </c>
      <c r="G13" s="48"/>
      <c r="H13" s="66"/>
      <c r="I13" s="49">
        <f>1</f>
        <v>1</v>
      </c>
      <c r="J13" s="50">
        <f t="shared" si="0"/>
        <v>7.5</v>
      </c>
      <c r="K13" s="140"/>
      <c r="L13" s="140"/>
      <c r="M13" s="140"/>
      <c r="N13" s="140"/>
      <c r="O13" s="51"/>
      <c r="P13" s="51"/>
      <c r="Q13" s="133"/>
      <c r="R13" s="51"/>
      <c r="S13" s="51"/>
      <c r="T13" s="51"/>
      <c r="U13" s="140"/>
      <c r="V13" s="51"/>
      <c r="W13" s="52"/>
      <c r="X13" s="137"/>
      <c r="Y13" s="52"/>
      <c r="Z13" s="52"/>
      <c r="AA13" s="52"/>
      <c r="AB13" s="52"/>
      <c r="AC13" s="52"/>
      <c r="AD13" s="52"/>
      <c r="AE13" s="137"/>
      <c r="AF13" s="52"/>
      <c r="AG13" s="52"/>
      <c r="AH13" s="52"/>
      <c r="AI13" s="52">
        <v>1</v>
      </c>
      <c r="AJ13" s="52"/>
      <c r="AK13" s="52"/>
      <c r="AL13" s="137"/>
      <c r="AM13" s="52"/>
      <c r="AN13" s="52">
        <v>0.5</v>
      </c>
      <c r="AO13" s="52"/>
      <c r="AP13" s="54">
        <f t="shared" si="1"/>
        <v>1.5</v>
      </c>
      <c r="AQ13" s="55">
        <f t="shared" si="2"/>
        <v>6</v>
      </c>
      <c r="AR13" s="56">
        <f t="shared" si="3"/>
        <v>0</v>
      </c>
      <c r="AS13" s="57">
        <f t="shared" si="4"/>
        <v>6</v>
      </c>
      <c r="AT13" s="59"/>
    </row>
    <row r="14" spans="1:50" x14ac:dyDescent="0.25">
      <c r="A14" s="45">
        <f t="shared" si="5"/>
        <v>8</v>
      </c>
      <c r="B14" s="175" t="s">
        <v>46</v>
      </c>
      <c r="C14" s="65" t="s">
        <v>47</v>
      </c>
      <c r="D14" s="47" t="s">
        <v>48</v>
      </c>
      <c r="E14" s="114">
        <v>41113</v>
      </c>
      <c r="F14" s="48">
        <v>7.5</v>
      </c>
      <c r="G14" s="48"/>
      <c r="H14" s="66"/>
      <c r="I14" s="49">
        <v>1</v>
      </c>
      <c r="J14" s="50">
        <f t="shared" si="0"/>
        <v>8.5</v>
      </c>
      <c r="K14" s="140"/>
      <c r="L14" s="140"/>
      <c r="M14" s="140"/>
      <c r="N14" s="140"/>
      <c r="O14" s="51"/>
      <c r="P14" s="51"/>
      <c r="Q14" s="133"/>
      <c r="R14" s="51"/>
      <c r="S14" s="51"/>
      <c r="T14" s="51"/>
      <c r="U14" s="140"/>
      <c r="V14" s="51"/>
      <c r="W14" s="52"/>
      <c r="X14" s="137"/>
      <c r="Y14" s="52"/>
      <c r="Z14" s="52"/>
      <c r="AA14" s="52"/>
      <c r="AB14" s="52"/>
      <c r="AC14" s="52"/>
      <c r="AD14" s="52"/>
      <c r="AE14" s="137"/>
      <c r="AF14" s="52"/>
      <c r="AG14" s="52"/>
      <c r="AH14" s="52"/>
      <c r="AI14" s="52"/>
      <c r="AJ14" s="52">
        <v>0.5</v>
      </c>
      <c r="AK14" s="52"/>
      <c r="AL14" s="137"/>
      <c r="AM14" s="52"/>
      <c r="AN14" s="52"/>
      <c r="AO14" s="52"/>
      <c r="AP14" s="54">
        <f t="shared" si="1"/>
        <v>0.5</v>
      </c>
      <c r="AQ14" s="55">
        <f t="shared" si="2"/>
        <v>8</v>
      </c>
      <c r="AR14" s="56">
        <f t="shared" si="3"/>
        <v>0</v>
      </c>
      <c r="AS14" s="57">
        <f t="shared" si="4"/>
        <v>8</v>
      </c>
      <c r="AT14" s="59"/>
    </row>
    <row r="15" spans="1:50" x14ac:dyDescent="0.25">
      <c r="A15" s="45">
        <f t="shared" si="5"/>
        <v>9</v>
      </c>
      <c r="B15" s="174" t="s">
        <v>49</v>
      </c>
      <c r="C15" s="64" t="s">
        <v>50</v>
      </c>
      <c r="D15" s="47" t="s">
        <v>51</v>
      </c>
      <c r="E15" s="114"/>
      <c r="F15" s="48">
        <v>3</v>
      </c>
      <c r="G15" s="48"/>
      <c r="H15" s="48"/>
      <c r="I15" s="49">
        <v>1</v>
      </c>
      <c r="J15" s="50">
        <f t="shared" si="0"/>
        <v>4</v>
      </c>
      <c r="K15" s="140"/>
      <c r="L15" s="140"/>
      <c r="M15" s="140"/>
      <c r="N15" s="140"/>
      <c r="O15" s="51"/>
      <c r="P15" s="51"/>
      <c r="Q15" s="133"/>
      <c r="R15" s="51"/>
      <c r="S15" s="51"/>
      <c r="T15" s="51"/>
      <c r="U15" s="140"/>
      <c r="V15" s="51"/>
      <c r="W15" s="52"/>
      <c r="X15" s="137"/>
      <c r="Y15" s="52"/>
      <c r="Z15" s="52"/>
      <c r="AA15" s="52"/>
      <c r="AB15" s="52"/>
      <c r="AC15" s="52"/>
      <c r="AD15" s="52"/>
      <c r="AE15" s="137"/>
      <c r="AF15" s="52"/>
      <c r="AG15" s="52"/>
      <c r="AH15" s="52"/>
      <c r="AI15" s="52"/>
      <c r="AJ15" s="52"/>
      <c r="AK15" s="52"/>
      <c r="AL15" s="137"/>
      <c r="AM15" s="52"/>
      <c r="AN15" s="52"/>
      <c r="AO15" s="52"/>
      <c r="AP15" s="54">
        <f t="shared" si="1"/>
        <v>0</v>
      </c>
      <c r="AQ15" s="55">
        <f t="shared" si="2"/>
        <v>4</v>
      </c>
      <c r="AR15" s="56">
        <f t="shared" si="3"/>
        <v>0</v>
      </c>
      <c r="AS15" s="57">
        <f t="shared" si="4"/>
        <v>4</v>
      </c>
      <c r="AT15" s="59"/>
    </row>
    <row r="16" spans="1:50" x14ac:dyDescent="0.25">
      <c r="A16" s="45">
        <f t="shared" si="5"/>
        <v>10</v>
      </c>
      <c r="B16" s="176" t="s">
        <v>199</v>
      </c>
      <c r="C16" s="69" t="s">
        <v>52</v>
      </c>
      <c r="D16" s="69" t="s">
        <v>42</v>
      </c>
      <c r="E16" s="114">
        <v>41199</v>
      </c>
      <c r="F16" s="48">
        <v>0</v>
      </c>
      <c r="G16" s="70"/>
      <c r="H16" s="70"/>
      <c r="I16" s="49">
        <v>1</v>
      </c>
      <c r="J16" s="71">
        <f t="shared" si="0"/>
        <v>1</v>
      </c>
      <c r="K16" s="140"/>
      <c r="L16" s="140"/>
      <c r="M16" s="140"/>
      <c r="N16" s="140"/>
      <c r="O16" s="51">
        <v>0.5</v>
      </c>
      <c r="P16" s="51"/>
      <c r="Q16" s="133"/>
      <c r="R16" s="51"/>
      <c r="S16" s="51"/>
      <c r="T16" s="51"/>
      <c r="U16" s="140"/>
      <c r="V16" s="51"/>
      <c r="W16" s="52"/>
      <c r="X16" s="137"/>
      <c r="Y16" s="52"/>
      <c r="Z16" s="52"/>
      <c r="AA16" s="52"/>
      <c r="AB16" s="52"/>
      <c r="AC16" s="52"/>
      <c r="AD16" s="52"/>
      <c r="AE16" s="137"/>
      <c r="AF16" s="52"/>
      <c r="AG16" s="52"/>
      <c r="AH16" s="52"/>
      <c r="AI16" s="52"/>
      <c r="AJ16" s="52"/>
      <c r="AK16" s="52"/>
      <c r="AL16" s="137"/>
      <c r="AM16" s="52"/>
      <c r="AN16" s="52"/>
      <c r="AO16" s="52"/>
      <c r="AP16" s="54">
        <f t="shared" si="1"/>
        <v>0.5</v>
      </c>
      <c r="AQ16" s="55">
        <f t="shared" si="2"/>
        <v>0.5</v>
      </c>
      <c r="AR16" s="56">
        <f t="shared" si="3"/>
        <v>0</v>
      </c>
      <c r="AS16" s="57">
        <f t="shared" si="4"/>
        <v>0.5</v>
      </c>
      <c r="AT16" s="59"/>
    </row>
    <row r="17" spans="1:46" ht="21.75" customHeight="1" x14ac:dyDescent="0.25">
      <c r="A17" s="36">
        <v>3</v>
      </c>
      <c r="B17" s="173"/>
      <c r="C17" s="38" t="s">
        <v>53</v>
      </c>
      <c r="D17" s="37"/>
      <c r="E17" s="115"/>
      <c r="F17" s="38"/>
      <c r="G17" s="38"/>
      <c r="H17" s="38"/>
      <c r="I17" s="38"/>
      <c r="J17" s="39"/>
      <c r="K17" s="109"/>
      <c r="L17" s="109"/>
      <c r="M17" s="109"/>
      <c r="N17" s="109"/>
      <c r="O17" s="40"/>
      <c r="P17" s="40"/>
      <c r="Q17" s="132"/>
      <c r="R17" s="40"/>
      <c r="S17" s="40"/>
      <c r="T17" s="40"/>
      <c r="U17" s="109"/>
      <c r="V17" s="40"/>
      <c r="W17" s="40"/>
      <c r="X17" s="132"/>
      <c r="Y17" s="40"/>
      <c r="Z17" s="40"/>
      <c r="AA17" s="40"/>
      <c r="AB17" s="40"/>
      <c r="AC17" s="40"/>
      <c r="AD17" s="40"/>
      <c r="AE17" s="132"/>
      <c r="AF17" s="40"/>
      <c r="AG17" s="40"/>
      <c r="AH17" s="40"/>
      <c r="AI17" s="40"/>
      <c r="AJ17" s="40"/>
      <c r="AK17" s="40"/>
      <c r="AL17" s="132"/>
      <c r="AM17" s="40"/>
      <c r="AN17" s="40"/>
      <c r="AO17" s="40"/>
      <c r="AP17" s="38"/>
      <c r="AQ17" s="38"/>
      <c r="AR17" s="41"/>
      <c r="AS17" s="42"/>
      <c r="AT17" s="43"/>
    </row>
    <row r="18" spans="1:46" x14ac:dyDescent="0.25">
      <c r="A18" s="45">
        <f>A16+1</f>
        <v>11</v>
      </c>
      <c r="B18" s="174" t="s">
        <v>54</v>
      </c>
      <c r="C18" s="47" t="s">
        <v>55</v>
      </c>
      <c r="D18" s="47" t="s">
        <v>56</v>
      </c>
      <c r="E18" s="114">
        <v>40605</v>
      </c>
      <c r="F18" s="48">
        <v>1</v>
      </c>
      <c r="G18" s="48"/>
      <c r="H18" s="48"/>
      <c r="I18" s="49">
        <v>1</v>
      </c>
      <c r="J18" s="50">
        <f>F18+G18+H18+I18</f>
        <v>2</v>
      </c>
      <c r="K18" s="140">
        <v>0.5</v>
      </c>
      <c r="L18" s="140"/>
      <c r="M18" s="140"/>
      <c r="N18" s="140"/>
      <c r="O18" s="51"/>
      <c r="P18" s="51"/>
      <c r="Q18" s="133"/>
      <c r="R18" s="51"/>
      <c r="S18" s="51"/>
      <c r="T18" s="51"/>
      <c r="U18" s="140"/>
      <c r="V18" s="51"/>
      <c r="W18" s="52"/>
      <c r="X18" s="137"/>
      <c r="Y18" s="52"/>
      <c r="Z18" s="52"/>
      <c r="AA18" s="52"/>
      <c r="AB18" s="52"/>
      <c r="AC18" s="52"/>
      <c r="AD18" s="52"/>
      <c r="AE18" s="137"/>
      <c r="AF18" s="52"/>
      <c r="AG18" s="52"/>
      <c r="AH18" s="52"/>
      <c r="AI18" s="52"/>
      <c r="AJ18" s="52"/>
      <c r="AK18" s="52"/>
      <c r="AL18" s="137"/>
      <c r="AM18" s="52"/>
      <c r="AN18" s="52"/>
      <c r="AO18" s="52"/>
      <c r="AP18" s="54">
        <f>SUM(K18:AO18)</f>
        <v>0.5</v>
      </c>
      <c r="AQ18" s="55">
        <f>J18-AP18</f>
        <v>1.5</v>
      </c>
      <c r="AR18" s="56">
        <f>IF(AQ18&lt;0,AQ18,0)</f>
        <v>0</v>
      </c>
      <c r="AS18" s="57">
        <f>AQ18-AR18</f>
        <v>1.5</v>
      </c>
      <c r="AT18" s="59"/>
    </row>
    <row r="19" spans="1:46" x14ac:dyDescent="0.25">
      <c r="A19" s="72">
        <f>A18+1</f>
        <v>12</v>
      </c>
      <c r="B19" s="174" t="s">
        <v>57</v>
      </c>
      <c r="C19" s="73" t="s">
        <v>58</v>
      </c>
      <c r="D19" s="47" t="s">
        <v>56</v>
      </c>
      <c r="E19" s="114">
        <v>39573</v>
      </c>
      <c r="F19" s="48">
        <v>3.5</v>
      </c>
      <c r="G19" s="48"/>
      <c r="H19" s="48"/>
      <c r="I19" s="49">
        <v>1</v>
      </c>
      <c r="J19" s="50">
        <f>F19+G19+H19+I19</f>
        <v>4.5</v>
      </c>
      <c r="K19" s="140"/>
      <c r="L19" s="140"/>
      <c r="M19" s="140"/>
      <c r="N19" s="140"/>
      <c r="O19" s="51"/>
      <c r="P19" s="51"/>
      <c r="Q19" s="133"/>
      <c r="R19" s="51"/>
      <c r="S19" s="51"/>
      <c r="T19" s="51"/>
      <c r="U19" s="140"/>
      <c r="V19" s="51"/>
      <c r="W19" s="52"/>
      <c r="X19" s="137"/>
      <c r="Y19" s="52"/>
      <c r="Z19" s="52"/>
      <c r="AA19" s="52"/>
      <c r="AB19" s="52"/>
      <c r="AC19" s="52">
        <v>0.5</v>
      </c>
      <c r="AD19" s="52"/>
      <c r="AE19" s="137"/>
      <c r="AF19" s="52"/>
      <c r="AG19" s="52"/>
      <c r="AH19" s="52"/>
      <c r="AI19" s="52"/>
      <c r="AJ19" s="52"/>
      <c r="AK19" s="52"/>
      <c r="AL19" s="137"/>
      <c r="AM19" s="52"/>
      <c r="AN19" s="52"/>
      <c r="AO19" s="52"/>
      <c r="AP19" s="54">
        <f>SUM(K19:AO19)</f>
        <v>0.5</v>
      </c>
      <c r="AQ19" s="55">
        <f>J19-AP19</f>
        <v>4</v>
      </c>
      <c r="AR19" s="56">
        <f>IF(AQ19&lt;0,AQ19,0)</f>
        <v>0</v>
      </c>
      <c r="AS19" s="57">
        <f>AQ19-AR19</f>
        <v>4</v>
      </c>
      <c r="AT19" s="59"/>
    </row>
    <row r="20" spans="1:46" x14ac:dyDescent="0.25">
      <c r="A20" s="72">
        <f>A19+1</f>
        <v>13</v>
      </c>
      <c r="B20" s="177" t="s">
        <v>59</v>
      </c>
      <c r="C20" s="75" t="s">
        <v>60</v>
      </c>
      <c r="D20" s="76" t="s">
        <v>56</v>
      </c>
      <c r="E20" s="114">
        <v>40787</v>
      </c>
      <c r="F20" s="48">
        <v>1.5</v>
      </c>
      <c r="G20" s="77"/>
      <c r="H20" s="77"/>
      <c r="I20" s="78">
        <v>1</v>
      </c>
      <c r="J20" s="79">
        <f>F20+G20+H20+I20</f>
        <v>2.5</v>
      </c>
      <c r="K20" s="141"/>
      <c r="L20" s="141"/>
      <c r="M20" s="141"/>
      <c r="N20" s="141"/>
      <c r="O20" s="80">
        <v>0.5</v>
      </c>
      <c r="P20" s="80"/>
      <c r="Q20" s="134"/>
      <c r="R20" s="80">
        <v>0.5</v>
      </c>
      <c r="S20" s="80"/>
      <c r="T20" s="80"/>
      <c r="U20" s="141"/>
      <c r="V20" s="80"/>
      <c r="W20" s="81"/>
      <c r="X20" s="146"/>
      <c r="Y20" s="81"/>
      <c r="Z20" s="81"/>
      <c r="AA20" s="81"/>
      <c r="AB20" s="81"/>
      <c r="AC20" s="81"/>
      <c r="AD20" s="52"/>
      <c r="AE20" s="146"/>
      <c r="AF20" s="81"/>
      <c r="AG20" s="81"/>
      <c r="AH20" s="81"/>
      <c r="AI20" s="81"/>
      <c r="AJ20" s="81"/>
      <c r="AK20" s="81"/>
      <c r="AL20" s="146"/>
      <c r="AM20" s="81"/>
      <c r="AN20" s="52"/>
      <c r="AO20" s="81"/>
      <c r="AP20" s="54">
        <f>SUM(K20:AO20)</f>
        <v>1</v>
      </c>
      <c r="AQ20" s="82">
        <f>J20-AP20</f>
        <v>1.5</v>
      </c>
      <c r="AR20" s="56">
        <f>IF(AQ20&lt;0,AQ20,0)</f>
        <v>0</v>
      </c>
      <c r="AS20" s="57">
        <f>AQ20-AR20</f>
        <v>1.5</v>
      </c>
      <c r="AT20" s="84"/>
    </row>
    <row r="21" spans="1:46" ht="19.5" customHeight="1" x14ac:dyDescent="0.25">
      <c r="A21" s="36">
        <v>4</v>
      </c>
      <c r="B21" s="173"/>
      <c r="C21" s="38" t="s">
        <v>61</v>
      </c>
      <c r="D21" s="37"/>
      <c r="E21" s="115"/>
      <c r="F21" s="38"/>
      <c r="G21" s="38"/>
      <c r="H21" s="38"/>
      <c r="I21" s="38"/>
      <c r="J21" s="39"/>
      <c r="K21" s="109"/>
      <c r="L21" s="109"/>
      <c r="M21" s="109"/>
      <c r="N21" s="109"/>
      <c r="O21" s="40"/>
      <c r="P21" s="40"/>
      <c r="Q21" s="132"/>
      <c r="R21" s="40"/>
      <c r="S21" s="40"/>
      <c r="T21" s="40"/>
      <c r="U21" s="109"/>
      <c r="V21" s="40"/>
      <c r="W21" s="40"/>
      <c r="X21" s="132"/>
      <c r="Y21" s="40"/>
      <c r="Z21" s="40"/>
      <c r="AA21" s="40"/>
      <c r="AB21" s="40"/>
      <c r="AC21" s="40"/>
      <c r="AD21" s="40"/>
      <c r="AE21" s="132"/>
      <c r="AF21" s="40"/>
      <c r="AG21" s="40"/>
      <c r="AH21" s="40"/>
      <c r="AI21" s="40"/>
      <c r="AJ21" s="40"/>
      <c r="AK21" s="40"/>
      <c r="AL21" s="132"/>
      <c r="AM21" s="40"/>
      <c r="AN21" s="40"/>
      <c r="AO21" s="40"/>
      <c r="AP21" s="38"/>
      <c r="AQ21" s="38"/>
      <c r="AR21" s="41"/>
      <c r="AS21" s="42"/>
      <c r="AT21" s="43"/>
    </row>
    <row r="22" spans="1:46" x14ac:dyDescent="0.25">
      <c r="A22" s="45">
        <f>A20+1</f>
        <v>14</v>
      </c>
      <c r="B22" s="174" t="s">
        <v>62</v>
      </c>
      <c r="C22" s="47" t="s">
        <v>63</v>
      </c>
      <c r="D22" s="47" t="s">
        <v>64</v>
      </c>
      <c r="E22" s="114">
        <v>39316</v>
      </c>
      <c r="F22" s="48">
        <v>0</v>
      </c>
      <c r="G22" s="48"/>
      <c r="H22" s="48"/>
      <c r="I22" s="49">
        <v>1</v>
      </c>
      <c r="J22" s="50">
        <f t="shared" ref="J22:J30" si="6">F22+G22+H22+I22</f>
        <v>1</v>
      </c>
      <c r="K22" s="140"/>
      <c r="L22" s="140"/>
      <c r="M22" s="140"/>
      <c r="N22" s="140">
        <v>0.5</v>
      </c>
      <c r="O22" s="51"/>
      <c r="P22" s="51">
        <v>0.5</v>
      </c>
      <c r="Q22" s="133"/>
      <c r="R22" s="51"/>
      <c r="S22" s="51"/>
      <c r="T22" s="51"/>
      <c r="U22" s="140"/>
      <c r="V22" s="51"/>
      <c r="W22" s="52"/>
      <c r="X22" s="137"/>
      <c r="Y22" s="52"/>
      <c r="Z22" s="52"/>
      <c r="AA22" s="52"/>
      <c r="AB22" s="52"/>
      <c r="AC22" s="52"/>
      <c r="AD22" s="52"/>
      <c r="AE22" s="137"/>
      <c r="AF22" s="52"/>
      <c r="AG22" s="52"/>
      <c r="AH22" s="52"/>
      <c r="AI22" s="52"/>
      <c r="AJ22" s="52"/>
      <c r="AK22" s="52"/>
      <c r="AL22" s="137"/>
      <c r="AM22" s="52"/>
      <c r="AN22" s="52"/>
      <c r="AO22" s="52"/>
      <c r="AP22" s="54">
        <f t="shared" ref="AP22:AP30" si="7">SUM(K22:AO22)</f>
        <v>1</v>
      </c>
      <c r="AQ22" s="55">
        <f t="shared" ref="AQ22:AQ30" si="8">J22-AP22</f>
        <v>0</v>
      </c>
      <c r="AR22" s="56">
        <f t="shared" ref="AR22:AR30" si="9">IF(AQ22&lt;0,AQ22,0)</f>
        <v>0</v>
      </c>
      <c r="AS22" s="57">
        <f t="shared" ref="AS22:AS30" si="10">AQ22-AR22</f>
        <v>0</v>
      </c>
      <c r="AT22" s="59"/>
    </row>
    <row r="23" spans="1:46" x14ac:dyDescent="0.25">
      <c r="A23" s="72">
        <f t="shared" ref="A23:A30" si="11">A22+1</f>
        <v>15</v>
      </c>
      <c r="B23" s="174" t="s">
        <v>65</v>
      </c>
      <c r="C23" s="73" t="s">
        <v>66</v>
      </c>
      <c r="D23" s="47" t="s">
        <v>56</v>
      </c>
      <c r="E23" s="114">
        <v>39689</v>
      </c>
      <c r="F23" s="48">
        <v>0</v>
      </c>
      <c r="G23" s="48"/>
      <c r="H23" s="48"/>
      <c r="I23" s="49">
        <v>1</v>
      </c>
      <c r="J23" s="50">
        <f t="shared" si="6"/>
        <v>1</v>
      </c>
      <c r="K23" s="140"/>
      <c r="L23" s="140"/>
      <c r="M23" s="140"/>
      <c r="N23" s="140"/>
      <c r="O23" s="51"/>
      <c r="P23" s="51"/>
      <c r="Q23" s="133"/>
      <c r="R23" s="51"/>
      <c r="S23" s="51"/>
      <c r="T23" s="51"/>
      <c r="U23" s="140">
        <v>1</v>
      </c>
      <c r="V23" s="51"/>
      <c r="W23" s="52"/>
      <c r="X23" s="137"/>
      <c r="Y23" s="52"/>
      <c r="Z23" s="52"/>
      <c r="AA23" s="52"/>
      <c r="AB23" s="52"/>
      <c r="AC23" s="52">
        <v>1</v>
      </c>
      <c r="AD23" s="52"/>
      <c r="AE23" s="137"/>
      <c r="AF23" s="52"/>
      <c r="AG23" s="52"/>
      <c r="AH23" s="52"/>
      <c r="AI23" s="52"/>
      <c r="AJ23" s="52"/>
      <c r="AK23" s="52"/>
      <c r="AL23" s="137"/>
      <c r="AM23" s="52"/>
      <c r="AN23" s="52"/>
      <c r="AO23" s="52"/>
      <c r="AP23" s="54">
        <f t="shared" si="7"/>
        <v>2</v>
      </c>
      <c r="AQ23" s="55">
        <f>J23-AP23</f>
        <v>-1</v>
      </c>
      <c r="AR23" s="56">
        <f t="shared" si="9"/>
        <v>-1</v>
      </c>
      <c r="AS23" s="57">
        <f t="shared" si="10"/>
        <v>0</v>
      </c>
      <c r="AT23" s="59"/>
    </row>
    <row r="24" spans="1:46" x14ac:dyDescent="0.25">
      <c r="A24" s="72">
        <f t="shared" si="11"/>
        <v>16</v>
      </c>
      <c r="B24" s="174" t="s">
        <v>67</v>
      </c>
      <c r="C24" s="73" t="s">
        <v>68</v>
      </c>
      <c r="D24" s="47" t="s">
        <v>56</v>
      </c>
      <c r="E24" s="114">
        <v>40709</v>
      </c>
      <c r="F24" s="48">
        <v>5</v>
      </c>
      <c r="G24" s="48"/>
      <c r="H24" s="48"/>
      <c r="I24" s="49">
        <v>1</v>
      </c>
      <c r="J24" s="50">
        <f t="shared" si="6"/>
        <v>6</v>
      </c>
      <c r="K24" s="140"/>
      <c r="L24" s="140"/>
      <c r="M24" s="140"/>
      <c r="N24" s="140"/>
      <c r="O24" s="51"/>
      <c r="P24" s="51"/>
      <c r="Q24" s="133"/>
      <c r="R24" s="51"/>
      <c r="S24" s="51"/>
      <c r="T24" s="51"/>
      <c r="U24" s="140"/>
      <c r="V24" s="51"/>
      <c r="W24" s="52"/>
      <c r="X24" s="137"/>
      <c r="Y24" s="52"/>
      <c r="Z24" s="52"/>
      <c r="AA24" s="52"/>
      <c r="AB24" s="52"/>
      <c r="AC24" s="52"/>
      <c r="AD24" s="52"/>
      <c r="AE24" s="137"/>
      <c r="AF24" s="52"/>
      <c r="AG24" s="52"/>
      <c r="AH24" s="52"/>
      <c r="AI24" s="52"/>
      <c r="AJ24" s="52"/>
      <c r="AK24" s="52"/>
      <c r="AL24" s="137"/>
      <c r="AM24" s="52"/>
      <c r="AN24" s="52"/>
      <c r="AO24" s="52"/>
      <c r="AP24" s="54">
        <f t="shared" si="7"/>
        <v>0</v>
      </c>
      <c r="AQ24" s="55">
        <f t="shared" si="8"/>
        <v>6</v>
      </c>
      <c r="AR24" s="56">
        <f t="shared" si="9"/>
        <v>0</v>
      </c>
      <c r="AS24" s="57">
        <f t="shared" si="10"/>
        <v>6</v>
      </c>
      <c r="AT24" s="59"/>
    </row>
    <row r="25" spans="1:46" x14ac:dyDescent="0.25">
      <c r="A25" s="72">
        <f t="shared" si="11"/>
        <v>17</v>
      </c>
      <c r="B25" s="174" t="s">
        <v>69</v>
      </c>
      <c r="C25" s="73" t="s">
        <v>70</v>
      </c>
      <c r="D25" s="47" t="s">
        <v>56</v>
      </c>
      <c r="E25" s="114">
        <v>40427</v>
      </c>
      <c r="F25" s="48">
        <v>4.5</v>
      </c>
      <c r="G25" s="48"/>
      <c r="H25" s="48"/>
      <c r="I25" s="49">
        <v>1</v>
      </c>
      <c r="J25" s="50">
        <f t="shared" si="6"/>
        <v>5.5</v>
      </c>
      <c r="K25" s="140"/>
      <c r="L25" s="140"/>
      <c r="M25" s="140"/>
      <c r="N25" s="140"/>
      <c r="O25" s="51"/>
      <c r="P25" s="51"/>
      <c r="Q25" s="133"/>
      <c r="R25" s="51"/>
      <c r="S25" s="51"/>
      <c r="T25" s="51"/>
      <c r="U25" s="140"/>
      <c r="V25" s="51"/>
      <c r="W25" s="52"/>
      <c r="X25" s="137"/>
      <c r="Y25" s="52"/>
      <c r="Z25" s="52"/>
      <c r="AA25" s="52"/>
      <c r="AB25" s="52"/>
      <c r="AC25" s="52"/>
      <c r="AD25" s="52"/>
      <c r="AE25" s="137"/>
      <c r="AF25" s="52"/>
      <c r="AG25" s="52"/>
      <c r="AH25" s="52"/>
      <c r="AI25" s="52"/>
      <c r="AJ25" s="52"/>
      <c r="AK25" s="52"/>
      <c r="AL25" s="137"/>
      <c r="AM25" s="52"/>
      <c r="AN25" s="52"/>
      <c r="AO25" s="52"/>
      <c r="AP25" s="54">
        <f t="shared" si="7"/>
        <v>0</v>
      </c>
      <c r="AQ25" s="55">
        <f t="shared" si="8"/>
        <v>5.5</v>
      </c>
      <c r="AR25" s="56">
        <f t="shared" si="9"/>
        <v>0</v>
      </c>
      <c r="AS25" s="57">
        <f t="shared" si="10"/>
        <v>5.5</v>
      </c>
      <c r="AT25" s="59"/>
    </row>
    <row r="26" spans="1:46" x14ac:dyDescent="0.25">
      <c r="A26" s="72">
        <f t="shared" si="11"/>
        <v>18</v>
      </c>
      <c r="B26" s="174" t="s">
        <v>71</v>
      </c>
      <c r="C26" s="62" t="s">
        <v>72</v>
      </c>
      <c r="D26" s="47" t="s">
        <v>56</v>
      </c>
      <c r="E26" s="114">
        <v>40756</v>
      </c>
      <c r="F26" s="48">
        <v>3</v>
      </c>
      <c r="G26" s="48"/>
      <c r="H26" s="48"/>
      <c r="I26" s="49">
        <v>1</v>
      </c>
      <c r="J26" s="50">
        <f t="shared" si="6"/>
        <v>4</v>
      </c>
      <c r="K26" s="140"/>
      <c r="L26" s="140"/>
      <c r="M26" s="140"/>
      <c r="N26" s="140"/>
      <c r="O26" s="51"/>
      <c r="P26" s="51"/>
      <c r="Q26" s="133"/>
      <c r="R26" s="51"/>
      <c r="S26" s="51"/>
      <c r="T26" s="51"/>
      <c r="U26" s="140"/>
      <c r="V26" s="51"/>
      <c r="W26" s="52"/>
      <c r="X26" s="137"/>
      <c r="Y26" s="52"/>
      <c r="Z26" s="52"/>
      <c r="AA26" s="52"/>
      <c r="AB26" s="52"/>
      <c r="AC26" s="52"/>
      <c r="AD26" s="52"/>
      <c r="AE26" s="137"/>
      <c r="AF26" s="52"/>
      <c r="AG26" s="52"/>
      <c r="AH26" s="52"/>
      <c r="AI26" s="52"/>
      <c r="AJ26" s="52">
        <v>1</v>
      </c>
      <c r="AK26" s="52"/>
      <c r="AL26" s="137"/>
      <c r="AM26" s="52"/>
      <c r="AN26" s="52"/>
      <c r="AO26" s="52"/>
      <c r="AP26" s="54">
        <f t="shared" si="7"/>
        <v>1</v>
      </c>
      <c r="AQ26" s="55">
        <f t="shared" si="8"/>
        <v>3</v>
      </c>
      <c r="AR26" s="56">
        <f t="shared" si="9"/>
        <v>0</v>
      </c>
      <c r="AS26" s="57">
        <f t="shared" si="10"/>
        <v>3</v>
      </c>
      <c r="AT26" s="59"/>
    </row>
    <row r="27" spans="1:46" x14ac:dyDescent="0.25">
      <c r="A27" s="72">
        <f t="shared" si="11"/>
        <v>19</v>
      </c>
      <c r="B27" s="174" t="s">
        <v>73</v>
      </c>
      <c r="C27" s="62" t="s">
        <v>74</v>
      </c>
      <c r="D27" s="47" t="s">
        <v>56</v>
      </c>
      <c r="E27" s="114">
        <v>40945</v>
      </c>
      <c r="F27" s="48">
        <v>3</v>
      </c>
      <c r="G27" s="48"/>
      <c r="H27" s="48"/>
      <c r="I27" s="49">
        <v>1</v>
      </c>
      <c r="J27" s="50">
        <f t="shared" si="6"/>
        <v>4</v>
      </c>
      <c r="K27" s="140"/>
      <c r="L27" s="140"/>
      <c r="M27" s="140"/>
      <c r="N27" s="140"/>
      <c r="O27" s="51"/>
      <c r="P27" s="51"/>
      <c r="Q27" s="133"/>
      <c r="R27" s="51"/>
      <c r="S27" s="51"/>
      <c r="T27" s="51"/>
      <c r="U27" s="140"/>
      <c r="V27" s="51"/>
      <c r="W27" s="52"/>
      <c r="X27" s="137"/>
      <c r="Y27" s="52"/>
      <c r="Z27" s="52"/>
      <c r="AA27" s="52"/>
      <c r="AB27" s="52"/>
      <c r="AC27" s="52"/>
      <c r="AD27" s="52"/>
      <c r="AE27" s="137"/>
      <c r="AF27" s="52"/>
      <c r="AG27" s="52"/>
      <c r="AH27" s="52"/>
      <c r="AI27" s="52"/>
      <c r="AJ27" s="52"/>
      <c r="AK27" s="52"/>
      <c r="AL27" s="137"/>
      <c r="AM27" s="52"/>
      <c r="AN27" s="52"/>
      <c r="AO27" s="52"/>
      <c r="AP27" s="54">
        <f t="shared" si="7"/>
        <v>0</v>
      </c>
      <c r="AQ27" s="55">
        <f t="shared" si="8"/>
        <v>4</v>
      </c>
      <c r="AR27" s="56">
        <f t="shared" si="9"/>
        <v>0</v>
      </c>
      <c r="AS27" s="57">
        <f t="shared" si="10"/>
        <v>4</v>
      </c>
      <c r="AT27" s="59"/>
    </row>
    <row r="28" spans="1:46" x14ac:dyDescent="0.25">
      <c r="A28" s="72">
        <f t="shared" si="11"/>
        <v>20</v>
      </c>
      <c r="B28" s="174" t="s">
        <v>75</v>
      </c>
      <c r="C28" s="85" t="s">
        <v>76</v>
      </c>
      <c r="D28" s="47" t="s">
        <v>56</v>
      </c>
      <c r="E28" s="114">
        <v>40560</v>
      </c>
      <c r="F28" s="48">
        <v>4</v>
      </c>
      <c r="G28" s="48"/>
      <c r="H28" s="48"/>
      <c r="I28" s="49">
        <v>1</v>
      </c>
      <c r="J28" s="50">
        <f t="shared" si="6"/>
        <v>5</v>
      </c>
      <c r="K28" s="140"/>
      <c r="L28" s="140"/>
      <c r="M28" s="140"/>
      <c r="N28" s="140"/>
      <c r="O28" s="51"/>
      <c r="P28" s="51"/>
      <c r="Q28" s="133"/>
      <c r="R28" s="51"/>
      <c r="S28" s="51"/>
      <c r="T28" s="51"/>
      <c r="U28" s="140"/>
      <c r="V28" s="51"/>
      <c r="W28" s="52"/>
      <c r="X28" s="137"/>
      <c r="Y28" s="52"/>
      <c r="Z28" s="52"/>
      <c r="AA28" s="52"/>
      <c r="AB28" s="52">
        <v>0.5</v>
      </c>
      <c r="AC28" s="52"/>
      <c r="AD28" s="52"/>
      <c r="AE28" s="137"/>
      <c r="AF28" s="52"/>
      <c r="AG28" s="52"/>
      <c r="AH28" s="52"/>
      <c r="AI28" s="52"/>
      <c r="AJ28" s="52">
        <v>0.5</v>
      </c>
      <c r="AK28" s="52"/>
      <c r="AL28" s="137"/>
      <c r="AM28" s="52"/>
      <c r="AN28" s="52"/>
      <c r="AO28" s="52"/>
      <c r="AP28" s="54">
        <f t="shared" si="7"/>
        <v>1</v>
      </c>
      <c r="AQ28" s="55">
        <f t="shared" si="8"/>
        <v>4</v>
      </c>
      <c r="AR28" s="56">
        <f t="shared" si="9"/>
        <v>0</v>
      </c>
      <c r="AS28" s="57">
        <f t="shared" si="10"/>
        <v>4</v>
      </c>
      <c r="AT28" s="59"/>
    </row>
    <row r="29" spans="1:46" x14ac:dyDescent="0.25">
      <c r="A29" s="72">
        <f t="shared" si="11"/>
        <v>21</v>
      </c>
      <c r="B29" s="174" t="s">
        <v>77</v>
      </c>
      <c r="C29" s="62" t="s">
        <v>78</v>
      </c>
      <c r="D29" s="47" t="s">
        <v>56</v>
      </c>
      <c r="E29" s="114">
        <v>40911</v>
      </c>
      <c r="F29" s="48">
        <v>6</v>
      </c>
      <c r="G29" s="48"/>
      <c r="H29" s="48"/>
      <c r="I29" s="49">
        <v>1</v>
      </c>
      <c r="J29" s="50">
        <f t="shared" si="6"/>
        <v>7</v>
      </c>
      <c r="K29" s="140"/>
      <c r="L29" s="140"/>
      <c r="M29" s="140"/>
      <c r="N29" s="140">
        <v>1</v>
      </c>
      <c r="O29" s="51"/>
      <c r="P29" s="51"/>
      <c r="Q29" s="133"/>
      <c r="R29" s="51"/>
      <c r="S29" s="51"/>
      <c r="T29" s="51"/>
      <c r="U29" s="140"/>
      <c r="V29" s="51"/>
      <c r="W29" s="52"/>
      <c r="X29" s="137"/>
      <c r="Y29" s="52"/>
      <c r="Z29" s="52"/>
      <c r="AA29" s="52"/>
      <c r="AB29" s="52"/>
      <c r="AC29" s="52"/>
      <c r="AD29" s="52"/>
      <c r="AE29" s="137"/>
      <c r="AF29" s="52"/>
      <c r="AG29" s="52"/>
      <c r="AH29" s="52"/>
      <c r="AI29" s="52"/>
      <c r="AJ29" s="52"/>
      <c r="AK29" s="52"/>
      <c r="AL29" s="137"/>
      <c r="AM29" s="52"/>
      <c r="AN29" s="52"/>
      <c r="AO29" s="52"/>
      <c r="AP29" s="54">
        <f t="shared" si="7"/>
        <v>1</v>
      </c>
      <c r="AQ29" s="55">
        <f t="shared" si="8"/>
        <v>6</v>
      </c>
      <c r="AR29" s="56">
        <f t="shared" si="9"/>
        <v>0</v>
      </c>
      <c r="AS29" s="57">
        <f t="shared" si="10"/>
        <v>6</v>
      </c>
      <c r="AT29" s="59"/>
    </row>
    <row r="30" spans="1:46" x14ac:dyDescent="0.25">
      <c r="A30" s="72">
        <f t="shared" si="11"/>
        <v>22</v>
      </c>
      <c r="B30" s="174" t="s">
        <v>200</v>
      </c>
      <c r="C30" s="62" t="s">
        <v>184</v>
      </c>
      <c r="D30" s="47" t="s">
        <v>56</v>
      </c>
      <c r="E30" s="114">
        <v>41276</v>
      </c>
      <c r="F30" s="48">
        <v>0</v>
      </c>
      <c r="G30" s="48"/>
      <c r="H30" s="48"/>
      <c r="I30" s="49">
        <v>1</v>
      </c>
      <c r="J30" s="50">
        <f t="shared" si="6"/>
        <v>1</v>
      </c>
      <c r="K30" s="140"/>
      <c r="L30" s="140"/>
      <c r="M30" s="140"/>
      <c r="N30" s="140"/>
      <c r="O30" s="51"/>
      <c r="P30" s="51"/>
      <c r="Q30" s="133"/>
      <c r="R30" s="51"/>
      <c r="S30" s="51"/>
      <c r="T30" s="51"/>
      <c r="U30" s="140"/>
      <c r="V30" s="51"/>
      <c r="W30" s="52"/>
      <c r="X30" s="137"/>
      <c r="Y30" s="52"/>
      <c r="Z30" s="52"/>
      <c r="AA30" s="52"/>
      <c r="AB30" s="52"/>
      <c r="AC30" s="52"/>
      <c r="AD30" s="52"/>
      <c r="AE30" s="137"/>
      <c r="AF30" s="52"/>
      <c r="AG30" s="52"/>
      <c r="AH30" s="52"/>
      <c r="AI30" s="52"/>
      <c r="AJ30" s="52"/>
      <c r="AK30" s="52"/>
      <c r="AL30" s="137"/>
      <c r="AM30" s="52"/>
      <c r="AN30" s="52"/>
      <c r="AO30" s="52"/>
      <c r="AP30" s="54">
        <f t="shared" si="7"/>
        <v>0</v>
      </c>
      <c r="AQ30" s="55">
        <f t="shared" si="8"/>
        <v>1</v>
      </c>
      <c r="AR30" s="56">
        <f t="shared" si="9"/>
        <v>0</v>
      </c>
      <c r="AS30" s="57">
        <f t="shared" si="10"/>
        <v>1</v>
      </c>
      <c r="AT30" s="59"/>
    </row>
    <row r="31" spans="1:46" ht="19.5" customHeight="1" x14ac:dyDescent="0.25">
      <c r="A31" s="36">
        <v>5</v>
      </c>
      <c r="B31" s="173"/>
      <c r="C31" s="38" t="s">
        <v>80</v>
      </c>
      <c r="D31" s="37"/>
      <c r="E31" s="115"/>
      <c r="F31" s="38"/>
      <c r="G31" s="38"/>
      <c r="H31" s="38"/>
      <c r="I31" s="38"/>
      <c r="J31" s="39"/>
      <c r="K31" s="109"/>
      <c r="L31" s="109"/>
      <c r="M31" s="109"/>
      <c r="N31" s="109"/>
      <c r="O31" s="40"/>
      <c r="P31" s="40"/>
      <c r="Q31" s="132"/>
      <c r="R31" s="40"/>
      <c r="S31" s="40"/>
      <c r="T31" s="40"/>
      <c r="U31" s="109"/>
      <c r="V31" s="40"/>
      <c r="W31" s="40"/>
      <c r="X31" s="132"/>
      <c r="Y31" s="40"/>
      <c r="Z31" s="40"/>
      <c r="AA31" s="40"/>
      <c r="AB31" s="40"/>
      <c r="AC31" s="40"/>
      <c r="AD31" s="40"/>
      <c r="AE31" s="132"/>
      <c r="AF31" s="40"/>
      <c r="AG31" s="40"/>
      <c r="AH31" s="40"/>
      <c r="AI31" s="40"/>
      <c r="AJ31" s="40"/>
      <c r="AK31" s="40"/>
      <c r="AL31" s="132"/>
      <c r="AM31" s="40"/>
      <c r="AN31" s="40"/>
      <c r="AO31" s="40"/>
      <c r="AP31" s="38"/>
      <c r="AQ31" s="38"/>
      <c r="AR31" s="41"/>
      <c r="AS31" s="42"/>
      <c r="AT31" s="43"/>
    </row>
    <row r="32" spans="1:46" x14ac:dyDescent="0.25">
      <c r="A32" s="45">
        <f>A30+1</f>
        <v>23</v>
      </c>
      <c r="B32" s="174" t="s">
        <v>81</v>
      </c>
      <c r="C32" s="85" t="s">
        <v>82</v>
      </c>
      <c r="D32" s="47" t="s">
        <v>64</v>
      </c>
      <c r="E32" s="114">
        <v>40603</v>
      </c>
      <c r="F32" s="48">
        <v>0.5</v>
      </c>
      <c r="G32" s="48"/>
      <c r="H32" s="48"/>
      <c r="I32" s="49">
        <v>1</v>
      </c>
      <c r="J32" s="50">
        <f t="shared" ref="J32:J39" si="12">F32+G32+H32+I32</f>
        <v>1.5</v>
      </c>
      <c r="K32" s="140"/>
      <c r="L32" s="140"/>
      <c r="M32" s="140"/>
      <c r="N32" s="140"/>
      <c r="O32" s="51"/>
      <c r="P32" s="51"/>
      <c r="Q32" s="133"/>
      <c r="R32" s="52"/>
      <c r="S32" s="52"/>
      <c r="T32" s="52"/>
      <c r="U32" s="144"/>
      <c r="V32" s="51"/>
      <c r="W32" s="52"/>
      <c r="X32" s="137"/>
      <c r="Y32" s="52"/>
      <c r="Z32" s="52"/>
      <c r="AA32" s="52"/>
      <c r="AB32" s="52"/>
      <c r="AC32" s="52"/>
      <c r="AD32" s="52"/>
      <c r="AE32" s="137"/>
      <c r="AF32" s="52"/>
      <c r="AG32" s="52"/>
      <c r="AH32" s="52"/>
      <c r="AI32" s="52"/>
      <c r="AJ32" s="52"/>
      <c r="AK32" s="52"/>
      <c r="AL32" s="137"/>
      <c r="AM32" s="52"/>
      <c r="AN32" s="52"/>
      <c r="AO32" s="52"/>
      <c r="AP32" s="54">
        <f t="shared" ref="AP32:AP39" si="13">SUM(K32:AO32)</f>
        <v>0</v>
      </c>
      <c r="AQ32" s="55">
        <f t="shared" ref="AQ32:AQ39" si="14">J32-AP32</f>
        <v>1.5</v>
      </c>
      <c r="AR32" s="56">
        <f>IF(AQ32&lt;0,AQ32,0)</f>
        <v>0</v>
      </c>
      <c r="AS32" s="57">
        <f t="shared" ref="AS32:AS39" si="15">AQ32-AR32</f>
        <v>1.5</v>
      </c>
      <c r="AT32" s="59"/>
    </row>
    <row r="33" spans="1:46" x14ac:dyDescent="0.25">
      <c r="A33" s="72">
        <f t="shared" ref="A33:A39" si="16">A32+1</f>
        <v>24</v>
      </c>
      <c r="B33" s="174" t="s">
        <v>83</v>
      </c>
      <c r="C33" s="73" t="s">
        <v>84</v>
      </c>
      <c r="D33" s="47" t="s">
        <v>56</v>
      </c>
      <c r="E33" s="114">
        <v>40441</v>
      </c>
      <c r="F33" s="48">
        <v>6.5</v>
      </c>
      <c r="G33" s="48"/>
      <c r="H33" s="48"/>
      <c r="I33" s="49">
        <v>1</v>
      </c>
      <c r="J33" s="50">
        <f t="shared" si="12"/>
        <v>7.5</v>
      </c>
      <c r="K33" s="140"/>
      <c r="L33" s="140"/>
      <c r="M33" s="140"/>
      <c r="N33" s="140"/>
      <c r="O33" s="51"/>
      <c r="P33" s="51"/>
      <c r="Q33" s="133"/>
      <c r="R33" s="51"/>
      <c r="S33" s="51"/>
      <c r="T33" s="51"/>
      <c r="U33" s="140"/>
      <c r="V33" s="51"/>
      <c r="W33" s="52"/>
      <c r="X33" s="137"/>
      <c r="Y33" s="52"/>
      <c r="Z33" s="52"/>
      <c r="AA33" s="52"/>
      <c r="AB33" s="52"/>
      <c r="AC33" s="52"/>
      <c r="AD33" s="52"/>
      <c r="AE33" s="137"/>
      <c r="AF33" s="52"/>
      <c r="AG33" s="52"/>
      <c r="AH33" s="52"/>
      <c r="AI33" s="52"/>
      <c r="AJ33" s="52"/>
      <c r="AK33" s="52"/>
      <c r="AL33" s="137"/>
      <c r="AM33" s="52"/>
      <c r="AN33" s="52"/>
      <c r="AO33" s="52"/>
      <c r="AP33" s="54">
        <f t="shared" si="13"/>
        <v>0</v>
      </c>
      <c r="AQ33" s="55">
        <f t="shared" si="14"/>
        <v>7.5</v>
      </c>
      <c r="AR33" s="56">
        <f>IF(AQ33&lt;0,AQ33,0)</f>
        <v>0</v>
      </c>
      <c r="AS33" s="57">
        <f t="shared" si="15"/>
        <v>7.5</v>
      </c>
      <c r="AT33" s="59"/>
    </row>
    <row r="34" spans="1:46" x14ac:dyDescent="0.25">
      <c r="A34" s="72">
        <f t="shared" si="16"/>
        <v>25</v>
      </c>
      <c r="B34" s="174" t="s">
        <v>85</v>
      </c>
      <c r="C34" s="85" t="s">
        <v>86</v>
      </c>
      <c r="D34" s="47" t="s">
        <v>56</v>
      </c>
      <c r="E34" s="114">
        <v>40777</v>
      </c>
      <c r="F34" s="48">
        <v>5</v>
      </c>
      <c r="G34" s="48"/>
      <c r="H34" s="48"/>
      <c r="I34" s="49">
        <v>1</v>
      </c>
      <c r="J34" s="50">
        <f t="shared" si="12"/>
        <v>6</v>
      </c>
      <c r="K34" s="140"/>
      <c r="L34" s="140"/>
      <c r="M34" s="140"/>
      <c r="N34" s="140"/>
      <c r="O34" s="51"/>
      <c r="P34" s="51"/>
      <c r="Q34" s="133"/>
      <c r="R34" s="51"/>
      <c r="S34" s="51"/>
      <c r="T34" s="51"/>
      <c r="U34" s="140"/>
      <c r="V34" s="51"/>
      <c r="W34" s="52"/>
      <c r="X34" s="137"/>
      <c r="Y34" s="52"/>
      <c r="Z34" s="52"/>
      <c r="AA34" s="52"/>
      <c r="AB34" s="52"/>
      <c r="AC34" s="52"/>
      <c r="AD34" s="52"/>
      <c r="AE34" s="137"/>
      <c r="AF34" s="52"/>
      <c r="AG34" s="52"/>
      <c r="AH34" s="52"/>
      <c r="AI34" s="52"/>
      <c r="AJ34" s="52"/>
      <c r="AK34" s="52"/>
      <c r="AL34" s="137"/>
      <c r="AM34" s="52"/>
      <c r="AN34" s="52"/>
      <c r="AO34" s="52"/>
      <c r="AP34" s="54">
        <f t="shared" si="13"/>
        <v>0</v>
      </c>
      <c r="AQ34" s="55">
        <f t="shared" si="14"/>
        <v>6</v>
      </c>
      <c r="AR34" s="56">
        <f>IF(AQ34&lt;0,AQ34,0)</f>
        <v>0</v>
      </c>
      <c r="AS34" s="57">
        <f t="shared" si="15"/>
        <v>6</v>
      </c>
      <c r="AT34" s="59"/>
    </row>
    <row r="35" spans="1:46" x14ac:dyDescent="0.25">
      <c r="A35" s="72">
        <f t="shared" si="16"/>
        <v>26</v>
      </c>
      <c r="B35" s="174" t="s">
        <v>87</v>
      </c>
      <c r="C35" s="73" t="s">
        <v>88</v>
      </c>
      <c r="D35" s="47" t="s">
        <v>56</v>
      </c>
      <c r="E35" s="114">
        <v>40392</v>
      </c>
      <c r="F35" s="48">
        <v>3.5</v>
      </c>
      <c r="G35" s="48"/>
      <c r="H35" s="48"/>
      <c r="I35" s="49">
        <v>1</v>
      </c>
      <c r="J35" s="50">
        <f t="shared" si="12"/>
        <v>4.5</v>
      </c>
      <c r="K35" s="142"/>
      <c r="L35" s="142"/>
      <c r="M35" s="142"/>
      <c r="N35" s="142"/>
      <c r="O35" s="87"/>
      <c r="P35" s="87"/>
      <c r="Q35" s="135"/>
      <c r="R35" s="87">
        <v>0.5</v>
      </c>
      <c r="S35" s="87"/>
      <c r="T35" s="87"/>
      <c r="U35" s="142"/>
      <c r="V35" s="87"/>
      <c r="W35" s="52"/>
      <c r="X35" s="137"/>
      <c r="Y35" s="52"/>
      <c r="Z35" s="52"/>
      <c r="AA35" s="52"/>
      <c r="AB35" s="52"/>
      <c r="AC35" s="52"/>
      <c r="AD35" s="52"/>
      <c r="AE35" s="137"/>
      <c r="AF35" s="52">
        <v>1</v>
      </c>
      <c r="AG35" s="52">
        <v>1</v>
      </c>
      <c r="AH35" s="52"/>
      <c r="AI35" s="52"/>
      <c r="AJ35" s="52"/>
      <c r="AK35" s="52"/>
      <c r="AL35" s="137"/>
      <c r="AM35" s="52"/>
      <c r="AN35" s="52"/>
      <c r="AO35" s="52"/>
      <c r="AP35" s="54">
        <f t="shared" si="13"/>
        <v>2.5</v>
      </c>
      <c r="AQ35" s="55">
        <f t="shared" si="14"/>
        <v>2</v>
      </c>
      <c r="AR35" s="56">
        <f>IF(AQ35&lt;0,AQ35,0)</f>
        <v>0</v>
      </c>
      <c r="AS35" s="57">
        <f t="shared" si="15"/>
        <v>2</v>
      </c>
      <c r="AT35" s="59"/>
    </row>
    <row r="36" spans="1:46" x14ac:dyDescent="0.25">
      <c r="A36" s="72">
        <f t="shared" si="16"/>
        <v>27</v>
      </c>
      <c r="B36" s="174" t="s">
        <v>89</v>
      </c>
      <c r="C36" s="85" t="s">
        <v>90</v>
      </c>
      <c r="D36" s="47" t="s">
        <v>56</v>
      </c>
      <c r="E36" s="114">
        <v>40787</v>
      </c>
      <c r="F36" s="48">
        <v>4.5</v>
      </c>
      <c r="G36" s="48"/>
      <c r="H36" s="48"/>
      <c r="I36" s="49">
        <v>1</v>
      </c>
      <c r="J36" s="50">
        <f t="shared" si="12"/>
        <v>5.5</v>
      </c>
      <c r="K36" s="140"/>
      <c r="L36" s="140"/>
      <c r="M36" s="140"/>
      <c r="N36" s="140"/>
      <c r="O36" s="51"/>
      <c r="P36" s="51"/>
      <c r="Q36" s="133"/>
      <c r="R36" s="51"/>
      <c r="S36" s="51"/>
      <c r="T36" s="51"/>
      <c r="U36" s="140"/>
      <c r="V36" s="51"/>
      <c r="W36" s="52"/>
      <c r="X36" s="137"/>
      <c r="Y36" s="52"/>
      <c r="Z36" s="52"/>
      <c r="AA36" s="52"/>
      <c r="AB36" s="52"/>
      <c r="AC36" s="52"/>
      <c r="AD36" s="52"/>
      <c r="AE36" s="137"/>
      <c r="AF36" s="52"/>
      <c r="AG36" s="52"/>
      <c r="AH36" s="52"/>
      <c r="AI36" s="52"/>
      <c r="AJ36" s="52"/>
      <c r="AK36" s="52"/>
      <c r="AL36" s="137"/>
      <c r="AM36" s="52"/>
      <c r="AN36" s="52"/>
      <c r="AO36" s="52"/>
      <c r="AP36" s="54">
        <f t="shared" si="13"/>
        <v>0</v>
      </c>
      <c r="AQ36" s="55">
        <f t="shared" si="14"/>
        <v>5.5</v>
      </c>
      <c r="AR36" s="56">
        <f>IF(AQ36&lt;0,AQ36,0)</f>
        <v>0</v>
      </c>
      <c r="AS36" s="57">
        <f t="shared" si="15"/>
        <v>5.5</v>
      </c>
      <c r="AT36" s="59"/>
    </row>
    <row r="37" spans="1:46" x14ac:dyDescent="0.25">
      <c r="A37" s="72">
        <f t="shared" si="16"/>
        <v>28</v>
      </c>
      <c r="B37" s="178" t="s">
        <v>91</v>
      </c>
      <c r="C37" s="85" t="s">
        <v>92</v>
      </c>
      <c r="D37" s="47" t="s">
        <v>56</v>
      </c>
      <c r="E37" s="114">
        <v>40679</v>
      </c>
      <c r="F37" s="48">
        <v>1.5</v>
      </c>
      <c r="G37" s="48"/>
      <c r="H37" s="48"/>
      <c r="I37" s="49">
        <v>1</v>
      </c>
      <c r="J37" s="50">
        <f t="shared" si="12"/>
        <v>2.5</v>
      </c>
      <c r="K37" s="140"/>
      <c r="L37" s="140"/>
      <c r="M37" s="140"/>
      <c r="N37" s="140"/>
      <c r="O37" s="51"/>
      <c r="P37" s="51"/>
      <c r="Q37" s="133"/>
      <c r="R37" s="51"/>
      <c r="S37" s="51"/>
      <c r="T37" s="51"/>
      <c r="U37" s="140"/>
      <c r="V37" s="51"/>
      <c r="W37" s="52"/>
      <c r="X37" s="137"/>
      <c r="Y37" s="52"/>
      <c r="Z37" s="52"/>
      <c r="AA37" s="52"/>
      <c r="AB37" s="52"/>
      <c r="AC37" s="52"/>
      <c r="AD37" s="52"/>
      <c r="AE37" s="137"/>
      <c r="AF37" s="52"/>
      <c r="AG37" s="52"/>
      <c r="AH37" s="52"/>
      <c r="AI37" s="52"/>
      <c r="AJ37" s="52"/>
      <c r="AK37" s="52"/>
      <c r="AL37" s="137"/>
      <c r="AM37" s="52"/>
      <c r="AN37" s="52"/>
      <c r="AO37" s="52"/>
      <c r="AP37" s="54">
        <f t="shared" si="13"/>
        <v>0</v>
      </c>
      <c r="AQ37" s="55">
        <f t="shared" si="14"/>
        <v>2.5</v>
      </c>
      <c r="AR37" s="56">
        <v>0</v>
      </c>
      <c r="AS37" s="57">
        <f t="shared" si="15"/>
        <v>2.5</v>
      </c>
      <c r="AT37" s="90"/>
    </row>
    <row r="38" spans="1:46" x14ac:dyDescent="0.25">
      <c r="A38" s="72">
        <f t="shared" si="16"/>
        <v>29</v>
      </c>
      <c r="B38" s="178" t="s">
        <v>223</v>
      </c>
      <c r="C38" s="85" t="s">
        <v>93</v>
      </c>
      <c r="D38" s="47" t="s">
        <v>56</v>
      </c>
      <c r="E38" s="114">
        <v>41218</v>
      </c>
      <c r="F38" s="48">
        <v>2</v>
      </c>
      <c r="G38" s="48"/>
      <c r="H38" s="48"/>
      <c r="I38" s="49">
        <v>1</v>
      </c>
      <c r="J38" s="50">
        <f t="shared" si="12"/>
        <v>3</v>
      </c>
      <c r="K38" s="140"/>
      <c r="L38" s="140"/>
      <c r="M38" s="140"/>
      <c r="N38" s="140"/>
      <c r="O38" s="51"/>
      <c r="P38" s="51"/>
      <c r="Q38" s="133"/>
      <c r="R38" s="51"/>
      <c r="S38" s="51"/>
      <c r="T38" s="51"/>
      <c r="U38" s="140"/>
      <c r="V38" s="51"/>
      <c r="W38" s="52"/>
      <c r="X38" s="137"/>
      <c r="Y38" s="52"/>
      <c r="Z38" s="52"/>
      <c r="AA38" s="52"/>
      <c r="AB38" s="52"/>
      <c r="AC38" s="52"/>
      <c r="AD38" s="52"/>
      <c r="AE38" s="137"/>
      <c r="AF38" s="52"/>
      <c r="AG38" s="52"/>
      <c r="AH38" s="52"/>
      <c r="AI38" s="52"/>
      <c r="AJ38" s="52"/>
      <c r="AK38" s="52"/>
      <c r="AL38" s="137"/>
      <c r="AM38" s="52"/>
      <c r="AN38" s="52"/>
      <c r="AO38" s="52"/>
      <c r="AP38" s="54">
        <f t="shared" si="13"/>
        <v>0</v>
      </c>
      <c r="AQ38" s="55">
        <f t="shared" si="14"/>
        <v>3</v>
      </c>
      <c r="AR38" s="56">
        <f>IF(AQ38&lt;0,AQ38,0)</f>
        <v>0</v>
      </c>
      <c r="AS38" s="57">
        <f t="shared" si="15"/>
        <v>3</v>
      </c>
      <c r="AT38" s="59"/>
    </row>
    <row r="39" spans="1:46" x14ac:dyDescent="0.25">
      <c r="A39" s="72">
        <f t="shared" si="16"/>
        <v>30</v>
      </c>
      <c r="B39" s="174" t="s">
        <v>94</v>
      </c>
      <c r="C39" s="62" t="s">
        <v>95</v>
      </c>
      <c r="D39" s="47" t="s">
        <v>56</v>
      </c>
      <c r="E39" s="114">
        <v>40969</v>
      </c>
      <c r="F39" s="48">
        <v>2.5</v>
      </c>
      <c r="G39" s="48"/>
      <c r="H39" s="48">
        <v>3</v>
      </c>
      <c r="I39" s="49">
        <v>1</v>
      </c>
      <c r="J39" s="50">
        <f t="shared" si="12"/>
        <v>6.5</v>
      </c>
      <c r="K39" s="140"/>
      <c r="L39" s="140"/>
      <c r="M39" s="140"/>
      <c r="N39" s="140"/>
      <c r="O39" s="51"/>
      <c r="P39" s="51"/>
      <c r="Q39" s="133"/>
      <c r="R39" s="51"/>
      <c r="S39" s="51"/>
      <c r="T39" s="51"/>
      <c r="U39" s="140"/>
      <c r="V39" s="51"/>
      <c r="W39" s="52"/>
      <c r="X39" s="137"/>
      <c r="Y39" s="52"/>
      <c r="Z39" s="52"/>
      <c r="AA39" s="52"/>
      <c r="AB39" s="52"/>
      <c r="AC39" s="52"/>
      <c r="AD39" s="52"/>
      <c r="AE39" s="137"/>
      <c r="AF39" s="52"/>
      <c r="AG39" s="52"/>
      <c r="AH39" s="52"/>
      <c r="AI39" s="52"/>
      <c r="AJ39" s="52"/>
      <c r="AK39" s="52"/>
      <c r="AL39" s="137"/>
      <c r="AM39" s="52"/>
      <c r="AN39" s="52"/>
      <c r="AO39" s="52"/>
      <c r="AP39" s="54">
        <f t="shared" si="13"/>
        <v>0</v>
      </c>
      <c r="AQ39" s="55">
        <f t="shared" si="14"/>
        <v>6.5</v>
      </c>
      <c r="AR39" s="56">
        <f>IF(AQ39&lt;0,AQ39,0)</f>
        <v>0</v>
      </c>
      <c r="AS39" s="57">
        <f t="shared" si="15"/>
        <v>6.5</v>
      </c>
      <c r="AT39" s="59"/>
    </row>
    <row r="40" spans="1:46" ht="19.5" customHeight="1" x14ac:dyDescent="0.25">
      <c r="A40" s="36">
        <v>6</v>
      </c>
      <c r="B40" s="173"/>
      <c r="C40" s="38" t="s">
        <v>96</v>
      </c>
      <c r="D40" s="37"/>
      <c r="E40" s="115"/>
      <c r="F40" s="38"/>
      <c r="G40" s="38"/>
      <c r="H40" s="38"/>
      <c r="I40" s="38"/>
      <c r="J40" s="39"/>
      <c r="K40" s="109"/>
      <c r="L40" s="109"/>
      <c r="M40" s="109"/>
      <c r="N40" s="109"/>
      <c r="O40" s="40"/>
      <c r="P40" s="40"/>
      <c r="Q40" s="132"/>
      <c r="R40" s="40"/>
      <c r="S40" s="40"/>
      <c r="T40" s="40"/>
      <c r="U40" s="109"/>
      <c r="V40" s="40"/>
      <c r="W40" s="40"/>
      <c r="X40" s="132"/>
      <c r="Y40" s="40"/>
      <c r="Z40" s="40"/>
      <c r="AA40" s="40"/>
      <c r="AB40" s="40"/>
      <c r="AC40" s="40"/>
      <c r="AD40" s="40"/>
      <c r="AE40" s="132"/>
      <c r="AF40" s="40"/>
      <c r="AG40" s="40"/>
      <c r="AH40" s="40"/>
      <c r="AI40" s="40"/>
      <c r="AJ40" s="40"/>
      <c r="AK40" s="40"/>
      <c r="AL40" s="132"/>
      <c r="AM40" s="40"/>
      <c r="AN40" s="40"/>
      <c r="AO40" s="40"/>
      <c r="AP40" s="38"/>
      <c r="AQ40" s="38"/>
      <c r="AR40" s="41"/>
      <c r="AS40" s="42"/>
      <c r="AT40" s="43"/>
    </row>
    <row r="41" spans="1:46" x14ac:dyDescent="0.25">
      <c r="A41" s="45">
        <f>A39+1</f>
        <v>31</v>
      </c>
      <c r="B41" s="174" t="s">
        <v>97</v>
      </c>
      <c r="C41" s="65" t="s">
        <v>98</v>
      </c>
      <c r="D41" s="47" t="s">
        <v>99</v>
      </c>
      <c r="E41" s="114">
        <v>40441</v>
      </c>
      <c r="F41" s="48">
        <v>7.5</v>
      </c>
      <c r="G41" s="48"/>
      <c r="H41" s="48"/>
      <c r="I41" s="49">
        <v>1</v>
      </c>
      <c r="J41" s="50">
        <f t="shared" ref="J41:J46" si="17">F41+G41+H41+I41</f>
        <v>8.5</v>
      </c>
      <c r="K41" s="140"/>
      <c r="L41" s="140"/>
      <c r="M41" s="140"/>
      <c r="N41" s="140"/>
      <c r="O41" s="51"/>
      <c r="P41" s="51"/>
      <c r="Q41" s="133"/>
      <c r="R41" s="51"/>
      <c r="S41" s="51"/>
      <c r="T41" s="51"/>
      <c r="U41" s="140"/>
      <c r="V41" s="51"/>
      <c r="W41" s="52"/>
      <c r="X41" s="137"/>
      <c r="Y41" s="52"/>
      <c r="Z41" s="52"/>
      <c r="AA41" s="52"/>
      <c r="AB41" s="52"/>
      <c r="AC41" s="52"/>
      <c r="AD41" s="52"/>
      <c r="AE41" s="137"/>
      <c r="AF41" s="52"/>
      <c r="AG41" s="52"/>
      <c r="AH41" s="52"/>
      <c r="AI41" s="52"/>
      <c r="AJ41" s="52"/>
      <c r="AK41" s="52"/>
      <c r="AL41" s="137"/>
      <c r="AM41" s="52"/>
      <c r="AN41" s="52"/>
      <c r="AO41" s="52"/>
      <c r="AP41" s="54">
        <f t="shared" ref="AP41:AP46" si="18">SUM(K41:AO41)</f>
        <v>0</v>
      </c>
      <c r="AQ41" s="55">
        <f t="shared" ref="AQ41:AQ46" si="19">J41-AP41</f>
        <v>8.5</v>
      </c>
      <c r="AR41" s="56">
        <f t="shared" ref="AR41:AR46" si="20">IF(AQ41&lt;0,AQ41,0)</f>
        <v>0</v>
      </c>
      <c r="AS41" s="57">
        <f t="shared" ref="AS41:AS46" si="21">AQ41-AR41</f>
        <v>8.5</v>
      </c>
      <c r="AT41" s="59"/>
    </row>
    <row r="42" spans="1:46" x14ac:dyDescent="0.25">
      <c r="A42" s="72">
        <f>A41+1</f>
        <v>32</v>
      </c>
      <c r="B42" s="174" t="s">
        <v>100</v>
      </c>
      <c r="C42" s="124" t="s">
        <v>101</v>
      </c>
      <c r="D42" s="47" t="s">
        <v>99</v>
      </c>
      <c r="E42" s="114">
        <v>40716</v>
      </c>
      <c r="F42" s="48">
        <v>0</v>
      </c>
      <c r="G42" s="48"/>
      <c r="H42" s="48"/>
      <c r="I42" s="49"/>
      <c r="J42" s="50">
        <f t="shared" si="17"/>
        <v>0</v>
      </c>
      <c r="K42" s="140"/>
      <c r="L42" s="140"/>
      <c r="M42" s="140"/>
      <c r="N42" s="140"/>
      <c r="O42" s="51"/>
      <c r="P42" s="51"/>
      <c r="Q42" s="133"/>
      <c r="R42" s="51"/>
      <c r="S42" s="51"/>
      <c r="T42" s="51"/>
      <c r="U42" s="140"/>
      <c r="V42" s="51"/>
      <c r="W42" s="51"/>
      <c r="X42" s="137"/>
      <c r="Y42" s="52"/>
      <c r="Z42" s="51"/>
      <c r="AA42" s="51"/>
      <c r="AB42" s="51"/>
      <c r="AC42" s="51"/>
      <c r="AD42" s="51"/>
      <c r="AE42" s="137"/>
      <c r="AF42" s="52"/>
      <c r="AG42" s="51"/>
      <c r="AH42" s="51"/>
      <c r="AI42" s="51"/>
      <c r="AJ42" s="51"/>
      <c r="AK42" s="51"/>
      <c r="AL42" s="137"/>
      <c r="AM42" s="52"/>
      <c r="AN42" s="51"/>
      <c r="AO42" s="51"/>
      <c r="AP42" s="54">
        <f t="shared" si="18"/>
        <v>0</v>
      </c>
      <c r="AQ42" s="55">
        <f t="shared" si="19"/>
        <v>0</v>
      </c>
      <c r="AR42" s="125">
        <f t="shared" si="20"/>
        <v>0</v>
      </c>
      <c r="AS42" s="57">
        <f t="shared" si="21"/>
        <v>0</v>
      </c>
      <c r="AT42" s="59"/>
    </row>
    <row r="43" spans="1:46" x14ac:dyDescent="0.25">
      <c r="A43" s="72">
        <f>A42+1</f>
        <v>33</v>
      </c>
      <c r="B43" s="178" t="s">
        <v>201</v>
      </c>
      <c r="C43" s="85" t="s">
        <v>171</v>
      </c>
      <c r="D43" s="47" t="s">
        <v>99</v>
      </c>
      <c r="E43" s="114">
        <v>41276</v>
      </c>
      <c r="F43" s="48">
        <v>0</v>
      </c>
      <c r="G43" s="48"/>
      <c r="H43" s="48"/>
      <c r="I43" s="49">
        <v>1</v>
      </c>
      <c r="J43" s="50">
        <f t="shared" si="17"/>
        <v>1</v>
      </c>
      <c r="K43" s="140"/>
      <c r="L43" s="140"/>
      <c r="M43" s="140"/>
      <c r="N43" s="140"/>
      <c r="O43" s="51"/>
      <c r="P43" s="51"/>
      <c r="Q43" s="133"/>
      <c r="R43" s="51"/>
      <c r="S43" s="51"/>
      <c r="T43" s="51"/>
      <c r="U43" s="140"/>
      <c r="V43" s="51"/>
      <c r="W43" s="52"/>
      <c r="X43" s="137"/>
      <c r="Y43" s="52"/>
      <c r="Z43" s="52"/>
      <c r="AA43" s="52"/>
      <c r="AB43" s="52"/>
      <c r="AC43" s="52"/>
      <c r="AD43" s="52"/>
      <c r="AE43" s="137"/>
      <c r="AF43" s="52"/>
      <c r="AG43" s="52"/>
      <c r="AH43" s="52"/>
      <c r="AI43" s="52"/>
      <c r="AJ43" s="52"/>
      <c r="AK43" s="52"/>
      <c r="AL43" s="137"/>
      <c r="AM43" s="52"/>
      <c r="AN43" s="52"/>
      <c r="AO43" s="52"/>
      <c r="AP43" s="54">
        <f t="shared" si="18"/>
        <v>0</v>
      </c>
      <c r="AQ43" s="55">
        <f t="shared" si="19"/>
        <v>1</v>
      </c>
      <c r="AR43" s="56">
        <f t="shared" si="20"/>
        <v>0</v>
      </c>
      <c r="AS43" s="57">
        <f t="shared" si="21"/>
        <v>1</v>
      </c>
      <c r="AT43" s="59"/>
    </row>
    <row r="44" spans="1:46" x14ac:dyDescent="0.25">
      <c r="A44" s="72">
        <f>A43+1</f>
        <v>34</v>
      </c>
      <c r="B44" s="178" t="s">
        <v>202</v>
      </c>
      <c r="C44" s="85" t="s">
        <v>185</v>
      </c>
      <c r="D44" s="47" t="s">
        <v>99</v>
      </c>
      <c r="E44" s="114">
        <v>41276</v>
      </c>
      <c r="F44" s="48">
        <v>0</v>
      </c>
      <c r="G44" s="48"/>
      <c r="H44" s="48"/>
      <c r="I44" s="49">
        <v>1</v>
      </c>
      <c r="J44" s="50">
        <f t="shared" si="17"/>
        <v>1</v>
      </c>
      <c r="K44" s="140"/>
      <c r="L44" s="140"/>
      <c r="M44" s="140"/>
      <c r="N44" s="140"/>
      <c r="O44" s="51"/>
      <c r="P44" s="51"/>
      <c r="Q44" s="133"/>
      <c r="R44" s="51"/>
      <c r="S44" s="51"/>
      <c r="T44" s="51"/>
      <c r="U44" s="140"/>
      <c r="V44" s="51"/>
      <c r="W44" s="52"/>
      <c r="X44" s="137"/>
      <c r="Y44" s="52"/>
      <c r="Z44" s="52"/>
      <c r="AA44" s="52"/>
      <c r="AB44" s="52"/>
      <c r="AC44" s="52"/>
      <c r="AD44" s="52"/>
      <c r="AE44" s="137"/>
      <c r="AF44" s="52"/>
      <c r="AG44" s="52"/>
      <c r="AH44" s="52"/>
      <c r="AI44" s="52"/>
      <c r="AJ44" s="52"/>
      <c r="AK44" s="52"/>
      <c r="AL44" s="137"/>
      <c r="AM44" s="52"/>
      <c r="AN44" s="52"/>
      <c r="AO44" s="52"/>
      <c r="AP44" s="54">
        <f t="shared" si="18"/>
        <v>0</v>
      </c>
      <c r="AQ44" s="55">
        <f t="shared" si="19"/>
        <v>1</v>
      </c>
      <c r="AR44" s="56">
        <f t="shared" si="20"/>
        <v>0</v>
      </c>
      <c r="AS44" s="57">
        <f t="shared" si="21"/>
        <v>1</v>
      </c>
      <c r="AT44" s="59"/>
    </row>
    <row r="45" spans="1:46" x14ac:dyDescent="0.25">
      <c r="A45" s="72">
        <f>A44+1</f>
        <v>35</v>
      </c>
      <c r="B45" s="174" t="s">
        <v>203</v>
      </c>
      <c r="C45" s="86" t="s">
        <v>104</v>
      </c>
      <c r="D45" s="47" t="s">
        <v>99</v>
      </c>
      <c r="E45" s="114">
        <v>41276</v>
      </c>
      <c r="F45" s="48">
        <v>0</v>
      </c>
      <c r="G45" s="48"/>
      <c r="H45" s="48"/>
      <c r="I45" s="49">
        <v>0</v>
      </c>
      <c r="J45" s="50">
        <f t="shared" si="17"/>
        <v>0</v>
      </c>
      <c r="K45" s="140"/>
      <c r="L45" s="140"/>
      <c r="M45" s="140"/>
      <c r="N45" s="140"/>
      <c r="O45" s="51"/>
      <c r="P45" s="51"/>
      <c r="Q45" s="133"/>
      <c r="R45" s="51"/>
      <c r="S45" s="51"/>
      <c r="T45" s="51"/>
      <c r="U45" s="140"/>
      <c r="V45" s="51"/>
      <c r="W45" s="52"/>
      <c r="X45" s="137"/>
      <c r="Y45" s="52"/>
      <c r="Z45" s="52"/>
      <c r="AA45" s="52"/>
      <c r="AB45" s="52"/>
      <c r="AC45" s="52"/>
      <c r="AD45" s="52"/>
      <c r="AE45" s="137"/>
      <c r="AF45" s="52"/>
      <c r="AG45" s="52"/>
      <c r="AH45" s="52"/>
      <c r="AI45" s="52"/>
      <c r="AJ45" s="52"/>
      <c r="AK45" s="52"/>
      <c r="AL45" s="137"/>
      <c r="AM45" s="52"/>
      <c r="AN45" s="52"/>
      <c r="AO45" s="52"/>
      <c r="AP45" s="54">
        <f t="shared" si="18"/>
        <v>0</v>
      </c>
      <c r="AQ45" s="55">
        <f t="shared" si="19"/>
        <v>0</v>
      </c>
      <c r="AR45" s="56">
        <f t="shared" si="20"/>
        <v>0</v>
      </c>
      <c r="AS45" s="57">
        <f t="shared" si="21"/>
        <v>0</v>
      </c>
      <c r="AT45" s="59"/>
    </row>
    <row r="46" spans="1:46" x14ac:dyDescent="0.25">
      <c r="A46" s="72">
        <f>A45+1</f>
        <v>36</v>
      </c>
      <c r="B46" s="174" t="s">
        <v>204</v>
      </c>
      <c r="C46" s="86" t="s">
        <v>105</v>
      </c>
      <c r="D46" s="47" t="s">
        <v>99</v>
      </c>
      <c r="E46" s="114">
        <v>41288</v>
      </c>
      <c r="F46" s="48">
        <v>0</v>
      </c>
      <c r="G46" s="48"/>
      <c r="H46" s="48"/>
      <c r="I46" s="49">
        <v>0</v>
      </c>
      <c r="J46" s="50">
        <f t="shared" si="17"/>
        <v>0</v>
      </c>
      <c r="K46" s="140"/>
      <c r="L46" s="140"/>
      <c r="M46" s="140"/>
      <c r="N46" s="140"/>
      <c r="O46" s="51"/>
      <c r="P46" s="51"/>
      <c r="Q46" s="133"/>
      <c r="R46" s="51"/>
      <c r="S46" s="51"/>
      <c r="T46" s="51"/>
      <c r="U46" s="140"/>
      <c r="V46" s="51"/>
      <c r="W46" s="52"/>
      <c r="X46" s="137"/>
      <c r="Y46" s="52"/>
      <c r="Z46" s="52"/>
      <c r="AA46" s="52"/>
      <c r="AB46" s="52"/>
      <c r="AC46" s="52"/>
      <c r="AD46" s="52"/>
      <c r="AE46" s="137"/>
      <c r="AF46" s="52"/>
      <c r="AG46" s="52"/>
      <c r="AH46" s="52"/>
      <c r="AI46" s="52"/>
      <c r="AJ46" s="52"/>
      <c r="AK46" s="52"/>
      <c r="AL46" s="137"/>
      <c r="AM46" s="52"/>
      <c r="AN46" s="52"/>
      <c r="AO46" s="52"/>
      <c r="AP46" s="54">
        <f t="shared" si="18"/>
        <v>0</v>
      </c>
      <c r="AQ46" s="55">
        <f t="shared" si="19"/>
        <v>0</v>
      </c>
      <c r="AR46" s="56">
        <f t="shared" si="20"/>
        <v>0</v>
      </c>
      <c r="AS46" s="57">
        <f t="shared" si="21"/>
        <v>0</v>
      </c>
      <c r="AT46" s="59"/>
    </row>
    <row r="47" spans="1:46" ht="19.5" customHeight="1" x14ac:dyDescent="0.25">
      <c r="A47" s="36">
        <v>7</v>
      </c>
      <c r="B47" s="173"/>
      <c r="C47" s="38" t="s">
        <v>96</v>
      </c>
      <c r="D47" s="37"/>
      <c r="E47" s="115"/>
      <c r="F47" s="38"/>
      <c r="G47" s="38"/>
      <c r="H47" s="38"/>
      <c r="I47" s="38"/>
      <c r="J47" s="39"/>
      <c r="K47" s="109"/>
      <c r="L47" s="109"/>
      <c r="M47" s="109"/>
      <c r="N47" s="109"/>
      <c r="O47" s="40"/>
      <c r="P47" s="40"/>
      <c r="Q47" s="132"/>
      <c r="R47" s="40"/>
      <c r="S47" s="40"/>
      <c r="T47" s="40"/>
      <c r="U47" s="109"/>
      <c r="V47" s="40"/>
      <c r="W47" s="40"/>
      <c r="X47" s="132"/>
      <c r="Y47" s="40"/>
      <c r="Z47" s="40"/>
      <c r="AA47" s="40"/>
      <c r="AB47" s="40"/>
      <c r="AC47" s="40"/>
      <c r="AD47" s="40"/>
      <c r="AE47" s="132"/>
      <c r="AF47" s="40"/>
      <c r="AG47" s="40"/>
      <c r="AH47" s="40"/>
      <c r="AI47" s="40"/>
      <c r="AJ47" s="40"/>
      <c r="AK47" s="40"/>
      <c r="AL47" s="132"/>
      <c r="AM47" s="40"/>
      <c r="AN47" s="40"/>
      <c r="AO47" s="40"/>
      <c r="AP47" s="38"/>
      <c r="AQ47" s="38"/>
      <c r="AR47" s="41"/>
      <c r="AS47" s="42"/>
      <c r="AT47" s="43"/>
    </row>
    <row r="48" spans="1:46" x14ac:dyDescent="0.25">
      <c r="A48" s="72">
        <f>A46+1</f>
        <v>37</v>
      </c>
      <c r="B48" s="174" t="s">
        <v>205</v>
      </c>
      <c r="C48" s="86" t="s">
        <v>176</v>
      </c>
      <c r="D48" s="47" t="s">
        <v>56</v>
      </c>
      <c r="E48" s="114">
        <v>41337</v>
      </c>
      <c r="F48" s="48">
        <v>0</v>
      </c>
      <c r="G48" s="48"/>
      <c r="H48" s="48"/>
      <c r="I48" s="49"/>
      <c r="J48" s="50">
        <f>F48+G48+H48+I48</f>
        <v>0</v>
      </c>
      <c r="K48" s="140"/>
      <c r="L48" s="140"/>
      <c r="M48" s="140"/>
      <c r="N48" s="140"/>
      <c r="O48" s="51"/>
      <c r="P48" s="51"/>
      <c r="Q48" s="133"/>
      <c r="R48" s="51"/>
      <c r="S48" s="51"/>
      <c r="T48" s="51"/>
      <c r="U48" s="140"/>
      <c r="V48" s="51"/>
      <c r="W48" s="52"/>
      <c r="X48" s="137"/>
      <c r="Y48" s="52"/>
      <c r="Z48" s="52"/>
      <c r="AA48" s="52"/>
      <c r="AB48" s="52"/>
      <c r="AC48" s="52"/>
      <c r="AD48" s="52"/>
      <c r="AE48" s="137"/>
      <c r="AF48" s="52"/>
      <c r="AG48" s="52"/>
      <c r="AH48" s="52"/>
      <c r="AI48" s="52"/>
      <c r="AJ48" s="52"/>
      <c r="AK48" s="52"/>
      <c r="AL48" s="137"/>
      <c r="AM48" s="52"/>
      <c r="AN48" s="52"/>
      <c r="AO48" s="52"/>
      <c r="AP48" s="54">
        <f>SUM(K48:AO48)</f>
        <v>0</v>
      </c>
      <c r="AQ48" s="55">
        <f>J48-AP48</f>
        <v>0</v>
      </c>
      <c r="AR48" s="56">
        <f>IF(AQ48&lt;0,AQ48,0)</f>
        <v>0</v>
      </c>
      <c r="AS48" s="57">
        <f>AQ48-AR48</f>
        <v>0</v>
      </c>
      <c r="AT48" s="59"/>
    </row>
    <row r="49" spans="1:46" ht="19.5" customHeight="1" x14ac:dyDescent="0.25">
      <c r="A49" s="36">
        <v>8</v>
      </c>
      <c r="B49" s="173"/>
      <c r="C49" s="38" t="s">
        <v>106</v>
      </c>
      <c r="D49" s="37"/>
      <c r="E49" s="115"/>
      <c r="F49" s="38"/>
      <c r="G49" s="38"/>
      <c r="H49" s="38"/>
      <c r="I49" s="38"/>
      <c r="J49" s="39"/>
      <c r="K49" s="109"/>
      <c r="L49" s="109"/>
      <c r="M49" s="109"/>
      <c r="N49" s="109"/>
      <c r="O49" s="40"/>
      <c r="P49" s="40"/>
      <c r="Q49" s="132"/>
      <c r="R49" s="40"/>
      <c r="S49" s="40"/>
      <c r="T49" s="40"/>
      <c r="U49" s="109"/>
      <c r="V49" s="40"/>
      <c r="W49" s="40"/>
      <c r="X49" s="132"/>
      <c r="Y49" s="40"/>
      <c r="Z49" s="40"/>
      <c r="AA49" s="40"/>
      <c r="AB49" s="40"/>
      <c r="AC49" s="40"/>
      <c r="AD49" s="40"/>
      <c r="AE49" s="132"/>
      <c r="AF49" s="40"/>
      <c r="AG49" s="40"/>
      <c r="AH49" s="40"/>
      <c r="AI49" s="40"/>
      <c r="AJ49" s="40"/>
      <c r="AK49" s="40"/>
      <c r="AL49" s="132"/>
      <c r="AM49" s="40"/>
      <c r="AN49" s="40"/>
      <c r="AO49" s="40"/>
      <c r="AP49" s="38"/>
      <c r="AQ49" s="38"/>
      <c r="AR49" s="41"/>
      <c r="AS49" s="42"/>
      <c r="AT49" s="43"/>
    </row>
    <row r="50" spans="1:46" x14ac:dyDescent="0.25">
      <c r="A50" s="45">
        <f>A48+1</f>
        <v>38</v>
      </c>
      <c r="B50" s="174" t="s">
        <v>107</v>
      </c>
      <c r="C50" s="64" t="s">
        <v>108</v>
      </c>
      <c r="D50" s="47" t="s">
        <v>64</v>
      </c>
      <c r="E50" s="114">
        <v>39022</v>
      </c>
      <c r="F50" s="48">
        <v>6</v>
      </c>
      <c r="G50" s="48"/>
      <c r="H50" s="48"/>
      <c r="I50" s="49">
        <v>1</v>
      </c>
      <c r="J50" s="50">
        <f>F50+G50+H50+I50</f>
        <v>7</v>
      </c>
      <c r="K50" s="51"/>
      <c r="L50" s="51"/>
      <c r="M50" s="140">
        <v>0.5</v>
      </c>
      <c r="N50" s="51"/>
      <c r="O50" s="51"/>
      <c r="P50" s="51"/>
      <c r="Q50" s="133"/>
      <c r="R50" s="51"/>
      <c r="S50" s="51"/>
      <c r="T50" s="51"/>
      <c r="U50" s="140"/>
      <c r="V50" s="51">
        <v>0.5</v>
      </c>
      <c r="W50" s="52"/>
      <c r="X50" s="137"/>
      <c r="Y50" s="52"/>
      <c r="Z50" s="52"/>
      <c r="AA50" s="52"/>
      <c r="AB50" s="52"/>
      <c r="AC50" s="52"/>
      <c r="AD50" s="52"/>
      <c r="AE50" s="137"/>
      <c r="AF50" s="52"/>
      <c r="AG50" s="52"/>
      <c r="AH50" s="52"/>
      <c r="AI50" s="52"/>
      <c r="AJ50" s="52"/>
      <c r="AK50" s="52"/>
      <c r="AL50" s="137"/>
      <c r="AM50" s="52"/>
      <c r="AN50" s="52"/>
      <c r="AO50" s="52"/>
      <c r="AP50" s="54">
        <f>SUM(K50:AO50)</f>
        <v>1</v>
      </c>
      <c r="AQ50" s="55">
        <f>J50-AP50</f>
        <v>6</v>
      </c>
      <c r="AR50" s="56">
        <f>IF(AQ50&lt;0,AQ50,0)</f>
        <v>0</v>
      </c>
      <c r="AS50" s="57">
        <f>AQ50-AR50</f>
        <v>6</v>
      </c>
      <c r="AT50" s="59"/>
    </row>
    <row r="51" spans="1:46" x14ac:dyDescent="0.25">
      <c r="A51" s="72">
        <f>A50+1</f>
        <v>39</v>
      </c>
      <c r="B51" s="174" t="s">
        <v>109</v>
      </c>
      <c r="C51" s="73" t="s">
        <v>110</v>
      </c>
      <c r="D51" s="47" t="s">
        <v>56</v>
      </c>
      <c r="E51" s="114">
        <v>39546</v>
      </c>
      <c r="F51" s="48">
        <v>6.5</v>
      </c>
      <c r="G51" s="48"/>
      <c r="H51" s="48"/>
      <c r="I51" s="49">
        <v>1</v>
      </c>
      <c r="J51" s="50">
        <f>F51+G51+H51+I51</f>
        <v>7.5</v>
      </c>
      <c r="K51" s="140"/>
      <c r="L51" s="140"/>
      <c r="M51" s="140"/>
      <c r="N51" s="140"/>
      <c r="O51" s="51"/>
      <c r="P51" s="51"/>
      <c r="Q51" s="133"/>
      <c r="R51" s="51"/>
      <c r="S51" s="51"/>
      <c r="T51" s="51"/>
      <c r="U51" s="140"/>
      <c r="V51" s="51"/>
      <c r="W51" s="52"/>
      <c r="X51" s="137"/>
      <c r="Y51" s="52"/>
      <c r="Z51" s="52"/>
      <c r="AA51" s="52"/>
      <c r="AB51" s="52"/>
      <c r="AC51" s="52"/>
      <c r="AD51" s="52"/>
      <c r="AE51" s="137"/>
      <c r="AF51" s="52"/>
      <c r="AG51" s="52"/>
      <c r="AH51" s="52"/>
      <c r="AI51" s="52"/>
      <c r="AJ51" s="52"/>
      <c r="AK51" s="52"/>
      <c r="AL51" s="137"/>
      <c r="AM51" s="52"/>
      <c r="AN51" s="52"/>
      <c r="AO51" s="52"/>
      <c r="AP51" s="54">
        <f>SUM(K51:AO51)</f>
        <v>0</v>
      </c>
      <c r="AQ51" s="55">
        <f>J51-AP51</f>
        <v>7.5</v>
      </c>
      <c r="AR51" s="56">
        <f>IF(AQ51&lt;0,AQ51,0)</f>
        <v>0</v>
      </c>
      <c r="AS51" s="57">
        <f>AQ51-AR51</f>
        <v>7.5</v>
      </c>
      <c r="AT51" s="59"/>
    </row>
    <row r="52" spans="1:46" x14ac:dyDescent="0.25">
      <c r="A52" s="72">
        <f>A51+1</f>
        <v>40</v>
      </c>
      <c r="B52" s="174" t="s">
        <v>111</v>
      </c>
      <c r="C52" s="64" t="s">
        <v>112</v>
      </c>
      <c r="D52" s="47" t="s">
        <v>56</v>
      </c>
      <c r="E52" s="114">
        <v>39581</v>
      </c>
      <c r="F52" s="48">
        <v>7</v>
      </c>
      <c r="G52" s="48"/>
      <c r="H52" s="48"/>
      <c r="I52" s="49">
        <v>1</v>
      </c>
      <c r="J52" s="50">
        <f>F52+G52+H52+I52</f>
        <v>8</v>
      </c>
      <c r="K52" s="140">
        <v>1</v>
      </c>
      <c r="L52" s="140"/>
      <c r="M52" s="140"/>
      <c r="N52" s="140"/>
      <c r="O52" s="51"/>
      <c r="P52" s="51"/>
      <c r="Q52" s="133"/>
      <c r="R52" s="51"/>
      <c r="S52" s="51"/>
      <c r="T52" s="51"/>
      <c r="U52" s="140"/>
      <c r="V52" s="51"/>
      <c r="W52" s="52"/>
      <c r="X52" s="137"/>
      <c r="Y52" s="52"/>
      <c r="Z52" s="52"/>
      <c r="AA52" s="52"/>
      <c r="AB52" s="52"/>
      <c r="AC52" s="52"/>
      <c r="AD52" s="52"/>
      <c r="AE52" s="137"/>
      <c r="AF52" s="52"/>
      <c r="AG52" s="52"/>
      <c r="AH52" s="52"/>
      <c r="AI52" s="52"/>
      <c r="AJ52" s="52"/>
      <c r="AK52" s="52"/>
      <c r="AL52" s="137"/>
      <c r="AM52" s="52"/>
      <c r="AN52" s="52"/>
      <c r="AO52" s="52"/>
      <c r="AP52" s="54">
        <f>SUM(K52:AO52)</f>
        <v>1</v>
      </c>
      <c r="AQ52" s="55">
        <f>J52-AP52</f>
        <v>7</v>
      </c>
      <c r="AR52" s="56">
        <f>IF(AQ52&lt;0,AQ52,0)</f>
        <v>0</v>
      </c>
      <c r="AS52" s="57">
        <f>AQ52-AR52</f>
        <v>7</v>
      </c>
      <c r="AT52" s="59"/>
    </row>
    <row r="53" spans="1:46" ht="20.25" customHeight="1" x14ac:dyDescent="0.25">
      <c r="A53" s="36">
        <v>9</v>
      </c>
      <c r="B53" s="173"/>
      <c r="C53" s="38" t="s">
        <v>113</v>
      </c>
      <c r="D53" s="37"/>
      <c r="E53" s="115"/>
      <c r="F53" s="38"/>
      <c r="G53" s="38"/>
      <c r="H53" s="38"/>
      <c r="I53" s="38"/>
      <c r="J53" s="39"/>
      <c r="K53" s="109"/>
      <c r="L53" s="109"/>
      <c r="M53" s="109"/>
      <c r="N53" s="109"/>
      <c r="O53" s="40"/>
      <c r="P53" s="40"/>
      <c r="Q53" s="132"/>
      <c r="R53" s="40"/>
      <c r="S53" s="40"/>
      <c r="T53" s="40"/>
      <c r="U53" s="109"/>
      <c r="V53" s="40"/>
      <c r="W53" s="40"/>
      <c r="X53" s="132"/>
      <c r="Y53" s="40"/>
      <c r="Z53" s="40"/>
      <c r="AA53" s="40"/>
      <c r="AB53" s="40"/>
      <c r="AC53" s="40"/>
      <c r="AD53" s="40"/>
      <c r="AE53" s="132"/>
      <c r="AF53" s="40"/>
      <c r="AG53" s="40"/>
      <c r="AH53" s="40"/>
      <c r="AI53" s="40"/>
      <c r="AJ53" s="40"/>
      <c r="AK53" s="40"/>
      <c r="AL53" s="132"/>
      <c r="AM53" s="40"/>
      <c r="AN53" s="40"/>
      <c r="AO53" s="40"/>
      <c r="AP53" s="38"/>
      <c r="AQ53" s="38"/>
      <c r="AR53" s="41"/>
      <c r="AS53" s="42"/>
      <c r="AT53" s="43"/>
    </row>
    <row r="54" spans="1:46" x14ac:dyDescent="0.25">
      <c r="A54" s="45">
        <f>A52+1</f>
        <v>41</v>
      </c>
      <c r="B54" s="178" t="s">
        <v>114</v>
      </c>
      <c r="C54" s="47" t="s">
        <v>115</v>
      </c>
      <c r="D54" s="47" t="s">
        <v>64</v>
      </c>
      <c r="E54" s="114">
        <v>39510</v>
      </c>
      <c r="F54" s="48">
        <v>8</v>
      </c>
      <c r="G54" s="48"/>
      <c r="H54" s="48">
        <v>0.5</v>
      </c>
      <c r="I54" s="49">
        <v>1</v>
      </c>
      <c r="J54" s="50">
        <f t="shared" ref="J54:J61" si="22">F54+G54+H54+I54</f>
        <v>9.5</v>
      </c>
      <c r="K54" s="140"/>
      <c r="L54" s="140"/>
      <c r="M54" s="140"/>
      <c r="N54" s="140"/>
      <c r="O54" s="51"/>
      <c r="P54" s="51">
        <v>0.5</v>
      </c>
      <c r="Q54" s="133"/>
      <c r="R54" s="51"/>
      <c r="S54" s="51"/>
      <c r="T54" s="51"/>
      <c r="U54" s="140"/>
      <c r="V54" s="51"/>
      <c r="W54" s="52"/>
      <c r="X54" s="137"/>
      <c r="Y54" s="52"/>
      <c r="Z54" s="52"/>
      <c r="AA54" s="52"/>
      <c r="AB54" s="52"/>
      <c r="AC54" s="52"/>
      <c r="AD54" s="52"/>
      <c r="AE54" s="137"/>
      <c r="AF54" s="52"/>
      <c r="AG54" s="52"/>
      <c r="AH54" s="52"/>
      <c r="AI54" s="52"/>
      <c r="AJ54" s="52"/>
      <c r="AK54" s="52"/>
      <c r="AL54" s="137"/>
      <c r="AM54" s="52"/>
      <c r="AN54" s="52"/>
      <c r="AO54" s="52"/>
      <c r="AP54" s="54">
        <f t="shared" ref="AP54:AP61" si="23">SUM(K54:AO54)</f>
        <v>0.5</v>
      </c>
      <c r="AQ54" s="55">
        <f t="shared" ref="AQ54:AQ61" si="24">J54-AP54</f>
        <v>9</v>
      </c>
      <c r="AR54" s="56">
        <f t="shared" ref="AR54:AR61" si="25">IF(AQ54&lt;0,AQ54,0)</f>
        <v>0</v>
      </c>
      <c r="AS54" s="57">
        <f t="shared" ref="AS54:AS61" si="26">AQ54-AR54</f>
        <v>9</v>
      </c>
      <c r="AT54" s="59"/>
    </row>
    <row r="55" spans="1:46" x14ac:dyDescent="0.25">
      <c r="A55" s="72">
        <f t="shared" ref="A55:A61" si="27">A54+1</f>
        <v>42</v>
      </c>
      <c r="B55" s="174" t="s">
        <v>116</v>
      </c>
      <c r="C55" s="73" t="s">
        <v>117</v>
      </c>
      <c r="D55" s="47" t="s">
        <v>56</v>
      </c>
      <c r="E55" s="114">
        <v>40513</v>
      </c>
      <c r="F55" s="48">
        <v>0</v>
      </c>
      <c r="G55" s="48"/>
      <c r="H55" s="48">
        <v>0.5</v>
      </c>
      <c r="I55" s="49">
        <v>1</v>
      </c>
      <c r="J55" s="50">
        <f t="shared" si="22"/>
        <v>1.5</v>
      </c>
      <c r="K55" s="140"/>
      <c r="L55" s="140"/>
      <c r="M55" s="140"/>
      <c r="N55" s="140"/>
      <c r="O55" s="51"/>
      <c r="P55" s="51">
        <v>0.5</v>
      </c>
      <c r="Q55" s="133"/>
      <c r="R55" s="51"/>
      <c r="S55" s="51"/>
      <c r="T55" s="51"/>
      <c r="U55" s="140"/>
      <c r="V55" s="51"/>
      <c r="W55" s="52"/>
      <c r="X55" s="137"/>
      <c r="Y55" s="51"/>
      <c r="Z55" s="51"/>
      <c r="AA55" s="51"/>
      <c r="AB55" s="51"/>
      <c r="AC55" s="51"/>
      <c r="AD55" s="52"/>
      <c r="AE55" s="137"/>
      <c r="AF55" s="51"/>
      <c r="AG55" s="51"/>
      <c r="AH55" s="51"/>
      <c r="AI55" s="51"/>
      <c r="AJ55" s="51"/>
      <c r="AK55" s="52"/>
      <c r="AL55" s="137"/>
      <c r="AM55" s="52"/>
      <c r="AN55" s="52"/>
      <c r="AO55" s="52"/>
      <c r="AP55" s="54">
        <f t="shared" si="23"/>
        <v>0.5</v>
      </c>
      <c r="AQ55" s="55">
        <f t="shared" si="24"/>
        <v>1</v>
      </c>
      <c r="AR55" s="56">
        <f t="shared" si="25"/>
        <v>0</v>
      </c>
      <c r="AS55" s="57">
        <f t="shared" si="26"/>
        <v>1</v>
      </c>
      <c r="AT55" s="59"/>
    </row>
    <row r="56" spans="1:46" x14ac:dyDescent="0.25">
      <c r="A56" s="72">
        <f t="shared" si="27"/>
        <v>43</v>
      </c>
      <c r="B56" s="174" t="s">
        <v>118</v>
      </c>
      <c r="C56" s="62" t="s">
        <v>119</v>
      </c>
      <c r="D56" s="47" t="s">
        <v>99</v>
      </c>
      <c r="E56" s="114">
        <v>40393</v>
      </c>
      <c r="F56" s="48">
        <v>3</v>
      </c>
      <c r="G56" s="48"/>
      <c r="H56" s="48"/>
      <c r="I56" s="49">
        <v>1</v>
      </c>
      <c r="J56" s="50">
        <f t="shared" si="22"/>
        <v>4</v>
      </c>
      <c r="K56" s="140"/>
      <c r="L56" s="140"/>
      <c r="M56" s="140"/>
      <c r="N56" s="140"/>
      <c r="O56" s="51"/>
      <c r="P56" s="51"/>
      <c r="Q56" s="133"/>
      <c r="R56" s="51"/>
      <c r="S56" s="51"/>
      <c r="T56" s="51"/>
      <c r="U56" s="140"/>
      <c r="V56" s="51"/>
      <c r="W56" s="52"/>
      <c r="X56" s="137"/>
      <c r="Y56" s="51"/>
      <c r="Z56" s="51"/>
      <c r="AA56" s="51"/>
      <c r="AB56" s="51"/>
      <c r="AC56" s="51"/>
      <c r="AD56" s="52"/>
      <c r="AE56" s="137"/>
      <c r="AF56" s="52"/>
      <c r="AG56" s="52"/>
      <c r="AH56" s="52"/>
      <c r="AI56" s="52"/>
      <c r="AJ56" s="52"/>
      <c r="AK56" s="52"/>
      <c r="AL56" s="137"/>
      <c r="AM56" s="52"/>
      <c r="AN56" s="52"/>
      <c r="AO56" s="52"/>
      <c r="AP56" s="54">
        <f t="shared" si="23"/>
        <v>0</v>
      </c>
      <c r="AQ56" s="55">
        <f t="shared" si="24"/>
        <v>4</v>
      </c>
      <c r="AR56" s="56">
        <f t="shared" si="25"/>
        <v>0</v>
      </c>
      <c r="AS56" s="57">
        <f t="shared" si="26"/>
        <v>4</v>
      </c>
      <c r="AT56" s="59"/>
    </row>
    <row r="57" spans="1:46" x14ac:dyDescent="0.25">
      <c r="A57" s="72">
        <f t="shared" si="27"/>
        <v>44</v>
      </c>
      <c r="B57" s="174" t="s">
        <v>120</v>
      </c>
      <c r="C57" s="65" t="s">
        <v>121</v>
      </c>
      <c r="D57" s="47" t="s">
        <v>56</v>
      </c>
      <c r="E57" s="114">
        <v>41031</v>
      </c>
      <c r="F57" s="48">
        <v>0</v>
      </c>
      <c r="G57" s="48"/>
      <c r="H57" s="48">
        <v>0.5</v>
      </c>
      <c r="I57" s="49">
        <v>1</v>
      </c>
      <c r="J57" s="50">
        <f t="shared" si="22"/>
        <v>1.5</v>
      </c>
      <c r="K57" s="140"/>
      <c r="L57" s="140"/>
      <c r="M57" s="140"/>
      <c r="N57" s="140"/>
      <c r="O57" s="51"/>
      <c r="P57" s="51"/>
      <c r="Q57" s="133"/>
      <c r="R57" s="51"/>
      <c r="S57" s="51"/>
      <c r="T57" s="51">
        <v>0.5</v>
      </c>
      <c r="U57" s="140"/>
      <c r="V57" s="51"/>
      <c r="W57" s="52"/>
      <c r="X57" s="137"/>
      <c r="Y57" s="52"/>
      <c r="Z57" s="52"/>
      <c r="AA57" s="52"/>
      <c r="AB57" s="52"/>
      <c r="AC57" s="52"/>
      <c r="AD57" s="52"/>
      <c r="AE57" s="137"/>
      <c r="AF57" s="52"/>
      <c r="AG57" s="52"/>
      <c r="AH57" s="52"/>
      <c r="AI57" s="52"/>
      <c r="AJ57" s="52"/>
      <c r="AK57" s="52"/>
      <c r="AL57" s="137"/>
      <c r="AM57" s="52"/>
      <c r="AN57" s="52"/>
      <c r="AO57" s="52"/>
      <c r="AP57" s="54">
        <f t="shared" si="23"/>
        <v>0.5</v>
      </c>
      <c r="AQ57" s="55">
        <f t="shared" si="24"/>
        <v>1</v>
      </c>
      <c r="AR57" s="56">
        <f t="shared" si="25"/>
        <v>0</v>
      </c>
      <c r="AS57" s="57">
        <f t="shared" si="26"/>
        <v>1</v>
      </c>
      <c r="AT57" s="59"/>
    </row>
    <row r="58" spans="1:46" x14ac:dyDescent="0.25">
      <c r="A58" s="72">
        <f t="shared" si="27"/>
        <v>45</v>
      </c>
      <c r="B58" s="174" t="s">
        <v>122</v>
      </c>
      <c r="C58" s="65" t="s">
        <v>123</v>
      </c>
      <c r="D58" s="47" t="s">
        <v>56</v>
      </c>
      <c r="E58" s="114">
        <v>41031</v>
      </c>
      <c r="F58" s="48">
        <v>0</v>
      </c>
      <c r="G58" s="48"/>
      <c r="H58" s="48"/>
      <c r="I58" s="49">
        <v>1</v>
      </c>
      <c r="J58" s="50">
        <f t="shared" si="22"/>
        <v>1</v>
      </c>
      <c r="K58" s="140"/>
      <c r="L58" s="140"/>
      <c r="M58" s="140"/>
      <c r="N58" s="140"/>
      <c r="O58" s="51"/>
      <c r="P58" s="51"/>
      <c r="Q58" s="133"/>
      <c r="R58" s="51"/>
      <c r="S58" s="51"/>
      <c r="T58" s="51"/>
      <c r="U58" s="140"/>
      <c r="V58" s="51"/>
      <c r="W58" s="52"/>
      <c r="X58" s="137"/>
      <c r="Y58" s="52"/>
      <c r="Z58" s="52"/>
      <c r="AA58" s="52"/>
      <c r="AB58" s="52"/>
      <c r="AC58" s="52"/>
      <c r="AD58" s="52"/>
      <c r="AE58" s="137"/>
      <c r="AF58" s="52"/>
      <c r="AG58" s="52"/>
      <c r="AH58" s="52"/>
      <c r="AI58" s="52"/>
      <c r="AJ58" s="52"/>
      <c r="AK58" s="52"/>
      <c r="AL58" s="137"/>
      <c r="AM58" s="52"/>
      <c r="AN58" s="52"/>
      <c r="AO58" s="52"/>
      <c r="AP58" s="54">
        <f t="shared" si="23"/>
        <v>0</v>
      </c>
      <c r="AQ58" s="55">
        <f t="shared" si="24"/>
        <v>1</v>
      </c>
      <c r="AR58" s="56">
        <f t="shared" si="25"/>
        <v>0</v>
      </c>
      <c r="AS58" s="57">
        <f t="shared" si="26"/>
        <v>1</v>
      </c>
      <c r="AT58" s="59"/>
    </row>
    <row r="59" spans="1:46" x14ac:dyDescent="0.25">
      <c r="A59" s="72">
        <f t="shared" si="27"/>
        <v>46</v>
      </c>
      <c r="B59" s="174" t="s">
        <v>124</v>
      </c>
      <c r="C59" s="65" t="s">
        <v>125</v>
      </c>
      <c r="D59" s="47" t="s">
        <v>56</v>
      </c>
      <c r="E59" s="114">
        <v>41064</v>
      </c>
      <c r="F59" s="48">
        <v>2.5</v>
      </c>
      <c r="G59" s="48"/>
      <c r="H59" s="48"/>
      <c r="I59" s="49">
        <v>1</v>
      </c>
      <c r="J59" s="50">
        <f t="shared" si="22"/>
        <v>3.5</v>
      </c>
      <c r="K59" s="140"/>
      <c r="L59" s="140"/>
      <c r="M59" s="140"/>
      <c r="N59" s="140">
        <v>1</v>
      </c>
      <c r="O59" s="51">
        <v>1</v>
      </c>
      <c r="P59" s="51">
        <v>1</v>
      </c>
      <c r="Q59" s="133"/>
      <c r="R59" s="51"/>
      <c r="S59" s="51"/>
      <c r="T59" s="51"/>
      <c r="U59" s="140"/>
      <c r="V59" s="51"/>
      <c r="W59" s="52"/>
      <c r="X59" s="137"/>
      <c r="Y59" s="52"/>
      <c r="Z59" s="52"/>
      <c r="AA59" s="52"/>
      <c r="AB59" s="52"/>
      <c r="AC59" s="52"/>
      <c r="AD59" s="52"/>
      <c r="AE59" s="137"/>
      <c r="AF59" s="52"/>
      <c r="AG59" s="52"/>
      <c r="AH59" s="52"/>
      <c r="AI59" s="52"/>
      <c r="AJ59" s="52"/>
      <c r="AK59" s="52"/>
      <c r="AL59" s="137"/>
      <c r="AM59" s="52"/>
      <c r="AN59" s="52"/>
      <c r="AO59" s="52"/>
      <c r="AP59" s="54">
        <f t="shared" si="23"/>
        <v>3</v>
      </c>
      <c r="AQ59" s="55">
        <f t="shared" si="24"/>
        <v>0.5</v>
      </c>
      <c r="AR59" s="56">
        <f t="shared" si="25"/>
        <v>0</v>
      </c>
      <c r="AS59" s="57">
        <f t="shared" si="26"/>
        <v>0.5</v>
      </c>
      <c r="AT59" s="59"/>
    </row>
    <row r="60" spans="1:46" x14ac:dyDescent="0.25">
      <c r="A60" s="72">
        <f t="shared" si="27"/>
        <v>47</v>
      </c>
      <c r="B60" s="175" t="s">
        <v>126</v>
      </c>
      <c r="C60" s="65" t="s">
        <v>127</v>
      </c>
      <c r="D60" s="47" t="s">
        <v>56</v>
      </c>
      <c r="E60" s="114">
        <v>41078</v>
      </c>
      <c r="F60" s="48">
        <v>3</v>
      </c>
      <c r="G60" s="48"/>
      <c r="H60" s="48"/>
      <c r="I60" s="49">
        <v>1</v>
      </c>
      <c r="J60" s="50">
        <f t="shared" si="22"/>
        <v>4</v>
      </c>
      <c r="K60" s="140"/>
      <c r="L60" s="140"/>
      <c r="M60" s="140"/>
      <c r="N60" s="140"/>
      <c r="O60" s="51"/>
      <c r="P60" s="51"/>
      <c r="Q60" s="133"/>
      <c r="R60" s="51"/>
      <c r="S60" s="51"/>
      <c r="T60" s="51"/>
      <c r="U60" s="140"/>
      <c r="V60" s="51"/>
      <c r="W60" s="52"/>
      <c r="X60" s="137"/>
      <c r="Y60" s="52"/>
      <c r="Z60" s="52"/>
      <c r="AA60" s="52"/>
      <c r="AB60" s="52"/>
      <c r="AC60" s="52"/>
      <c r="AD60" s="52"/>
      <c r="AE60" s="137"/>
      <c r="AF60" s="52"/>
      <c r="AG60" s="52"/>
      <c r="AH60" s="52"/>
      <c r="AI60" s="52"/>
      <c r="AJ60" s="52"/>
      <c r="AK60" s="52"/>
      <c r="AL60" s="137"/>
      <c r="AM60" s="52"/>
      <c r="AN60" s="52"/>
      <c r="AO60" s="52"/>
      <c r="AP60" s="54">
        <f t="shared" si="23"/>
        <v>0</v>
      </c>
      <c r="AQ60" s="55">
        <f t="shared" si="24"/>
        <v>4</v>
      </c>
      <c r="AR60" s="56">
        <f t="shared" si="25"/>
        <v>0</v>
      </c>
      <c r="AS60" s="57">
        <f t="shared" si="26"/>
        <v>4</v>
      </c>
      <c r="AT60" s="59"/>
    </row>
    <row r="61" spans="1:46" x14ac:dyDescent="0.25">
      <c r="A61" s="72">
        <f t="shared" si="27"/>
        <v>48</v>
      </c>
      <c r="B61" s="174" t="s">
        <v>128</v>
      </c>
      <c r="C61" s="65" t="s">
        <v>129</v>
      </c>
      <c r="D61" s="47" t="s">
        <v>99</v>
      </c>
      <c r="E61" s="114">
        <v>41037</v>
      </c>
      <c r="F61" s="48">
        <v>3</v>
      </c>
      <c r="G61" s="48"/>
      <c r="H61" s="48"/>
      <c r="I61" s="49">
        <v>1</v>
      </c>
      <c r="J61" s="50">
        <f t="shared" si="22"/>
        <v>4</v>
      </c>
      <c r="K61" s="140"/>
      <c r="L61" s="140"/>
      <c r="M61" s="140"/>
      <c r="N61" s="140"/>
      <c r="O61" s="51"/>
      <c r="P61" s="51"/>
      <c r="Q61" s="133"/>
      <c r="R61" s="51"/>
      <c r="S61" s="51"/>
      <c r="T61" s="51"/>
      <c r="U61" s="140"/>
      <c r="V61" s="51"/>
      <c r="W61" s="52"/>
      <c r="X61" s="137"/>
      <c r="Y61" s="52"/>
      <c r="Z61" s="52"/>
      <c r="AA61" s="52"/>
      <c r="AB61" s="52"/>
      <c r="AC61" s="52"/>
      <c r="AD61" s="52"/>
      <c r="AE61" s="137"/>
      <c r="AF61" s="52"/>
      <c r="AG61" s="52"/>
      <c r="AH61" s="52"/>
      <c r="AI61" s="52"/>
      <c r="AJ61" s="52"/>
      <c r="AK61" s="52"/>
      <c r="AL61" s="137"/>
      <c r="AM61" s="52"/>
      <c r="AN61" s="52"/>
      <c r="AO61" s="52"/>
      <c r="AP61" s="54">
        <f t="shared" si="23"/>
        <v>0</v>
      </c>
      <c r="AQ61" s="55">
        <f t="shared" si="24"/>
        <v>4</v>
      </c>
      <c r="AR61" s="56">
        <f t="shared" si="25"/>
        <v>0</v>
      </c>
      <c r="AS61" s="57">
        <f t="shared" si="26"/>
        <v>4</v>
      </c>
      <c r="AT61" s="59"/>
    </row>
    <row r="62" spans="1:46" ht="19.5" customHeight="1" x14ac:dyDescent="0.25">
      <c r="A62" s="36">
        <v>10</v>
      </c>
      <c r="B62" s="173"/>
      <c r="C62" s="38" t="s">
        <v>130</v>
      </c>
      <c r="D62" s="37"/>
      <c r="E62" s="115"/>
      <c r="F62" s="38"/>
      <c r="G62" s="38"/>
      <c r="H62" s="38"/>
      <c r="I62" s="38"/>
      <c r="J62" s="39"/>
      <c r="K62" s="109"/>
      <c r="L62" s="109"/>
      <c r="M62" s="109"/>
      <c r="N62" s="109"/>
      <c r="O62" s="40"/>
      <c r="P62" s="40"/>
      <c r="Q62" s="132"/>
      <c r="R62" s="40"/>
      <c r="S62" s="40"/>
      <c r="T62" s="40"/>
      <c r="U62" s="109"/>
      <c r="V62" s="40"/>
      <c r="W62" s="40"/>
      <c r="X62" s="132"/>
      <c r="Y62" s="40"/>
      <c r="Z62" s="40"/>
      <c r="AA62" s="40"/>
      <c r="AB62" s="40"/>
      <c r="AC62" s="40"/>
      <c r="AD62" s="40"/>
      <c r="AE62" s="132"/>
      <c r="AF62" s="40"/>
      <c r="AG62" s="40"/>
      <c r="AH62" s="40"/>
      <c r="AI62" s="40"/>
      <c r="AJ62" s="40"/>
      <c r="AK62" s="40"/>
      <c r="AL62" s="132"/>
      <c r="AM62" s="40"/>
      <c r="AN62" s="40"/>
      <c r="AO62" s="40"/>
      <c r="AP62" s="38"/>
      <c r="AQ62" s="38"/>
      <c r="AR62" s="41"/>
      <c r="AS62" s="42"/>
      <c r="AT62" s="43"/>
    </row>
    <row r="63" spans="1:46" x14ac:dyDescent="0.25">
      <c r="A63" s="45">
        <f>A61+1</f>
        <v>49</v>
      </c>
      <c r="B63" s="174" t="s">
        <v>131</v>
      </c>
      <c r="C63" s="73" t="s">
        <v>132</v>
      </c>
      <c r="D63" s="47" t="s">
        <v>56</v>
      </c>
      <c r="E63" s="114">
        <v>40098</v>
      </c>
      <c r="F63" s="48">
        <v>5</v>
      </c>
      <c r="G63" s="48"/>
      <c r="H63" s="48"/>
      <c r="I63" s="49">
        <v>1</v>
      </c>
      <c r="J63" s="50">
        <f>F63+G63+H63+I63</f>
        <v>6</v>
      </c>
      <c r="K63" s="140"/>
      <c r="L63" s="140"/>
      <c r="M63" s="140"/>
      <c r="N63" s="140"/>
      <c r="O63" s="51"/>
      <c r="P63" s="51">
        <v>1</v>
      </c>
      <c r="Q63" s="133"/>
      <c r="R63" s="51"/>
      <c r="S63" s="51"/>
      <c r="T63" s="51"/>
      <c r="U63" s="140"/>
      <c r="V63" s="51"/>
      <c r="W63" s="52"/>
      <c r="X63" s="137"/>
      <c r="Y63" s="52"/>
      <c r="Z63" s="52"/>
      <c r="AA63" s="52">
        <v>1</v>
      </c>
      <c r="AB63" s="52"/>
      <c r="AC63" s="52"/>
      <c r="AD63" s="52"/>
      <c r="AE63" s="137"/>
      <c r="AF63" s="52"/>
      <c r="AG63" s="52"/>
      <c r="AH63" s="52"/>
      <c r="AI63" s="52"/>
      <c r="AJ63" s="52"/>
      <c r="AK63" s="52"/>
      <c r="AL63" s="137"/>
      <c r="AM63" s="52"/>
      <c r="AN63" s="52"/>
      <c r="AO63" s="52"/>
      <c r="AP63" s="54">
        <f>SUM(K63:AO63)</f>
        <v>2</v>
      </c>
      <c r="AQ63" s="55">
        <f>J63-AP63</f>
        <v>4</v>
      </c>
      <c r="AR63" s="56">
        <f>IF(AQ63&lt;0,AQ63,0)</f>
        <v>0</v>
      </c>
      <c r="AS63" s="57">
        <f>AQ63-AR63</f>
        <v>4</v>
      </c>
      <c r="AT63" s="59"/>
    </row>
    <row r="64" spans="1:46" ht="19.5" customHeight="1" x14ac:dyDescent="0.25">
      <c r="A64" s="36">
        <v>11</v>
      </c>
      <c r="B64" s="173"/>
      <c r="C64" s="38" t="s">
        <v>133</v>
      </c>
      <c r="D64" s="37"/>
      <c r="E64" s="115"/>
      <c r="F64" s="38"/>
      <c r="G64" s="38"/>
      <c r="H64" s="38"/>
      <c r="I64" s="38"/>
      <c r="J64" s="39"/>
      <c r="K64" s="109"/>
      <c r="L64" s="109"/>
      <c r="M64" s="109"/>
      <c r="N64" s="109"/>
      <c r="O64" s="40"/>
      <c r="P64" s="40"/>
      <c r="Q64" s="132"/>
      <c r="R64" s="40"/>
      <c r="S64" s="40"/>
      <c r="T64" s="40"/>
      <c r="U64" s="109"/>
      <c r="V64" s="40"/>
      <c r="W64" s="40"/>
      <c r="X64" s="132"/>
      <c r="Y64" s="40"/>
      <c r="Z64" s="40"/>
      <c r="AA64" s="40"/>
      <c r="AB64" s="40"/>
      <c r="AC64" s="40"/>
      <c r="AD64" s="40"/>
      <c r="AE64" s="132"/>
      <c r="AF64" s="40"/>
      <c r="AG64" s="40"/>
      <c r="AH64" s="40"/>
      <c r="AI64" s="40"/>
      <c r="AJ64" s="40"/>
      <c r="AK64" s="40"/>
      <c r="AL64" s="132"/>
      <c r="AM64" s="40"/>
      <c r="AN64" s="40"/>
      <c r="AO64" s="40"/>
      <c r="AP64" s="38"/>
      <c r="AQ64" s="38"/>
      <c r="AR64" s="41"/>
      <c r="AS64" s="42"/>
      <c r="AT64" s="43"/>
    </row>
    <row r="65" spans="1:245" x14ac:dyDescent="0.25">
      <c r="A65" s="45">
        <f>A63+1</f>
        <v>50</v>
      </c>
      <c r="B65" s="174" t="s">
        <v>134</v>
      </c>
      <c r="C65" s="85" t="s">
        <v>135</v>
      </c>
      <c r="D65" s="47" t="s">
        <v>64</v>
      </c>
      <c r="E65" s="119">
        <v>40476</v>
      </c>
      <c r="F65" s="48">
        <v>4.5</v>
      </c>
      <c r="G65" s="48"/>
      <c r="H65" s="48"/>
      <c r="I65" s="49">
        <v>1</v>
      </c>
      <c r="J65" s="50">
        <f t="shared" ref="J65:J77" si="28">F65+G65+H65+I65</f>
        <v>5.5</v>
      </c>
      <c r="K65" s="140"/>
      <c r="L65" s="140"/>
      <c r="M65" s="140"/>
      <c r="N65" s="140"/>
      <c r="O65" s="51"/>
      <c r="P65" s="51"/>
      <c r="Q65" s="133"/>
      <c r="R65" s="51"/>
      <c r="S65" s="51"/>
      <c r="T65" s="51"/>
      <c r="U65" s="140"/>
      <c r="V65" s="51"/>
      <c r="W65" s="52"/>
      <c r="X65" s="137"/>
      <c r="Y65" s="52"/>
      <c r="Z65" s="52"/>
      <c r="AA65" s="52"/>
      <c r="AB65" s="52"/>
      <c r="AC65" s="52"/>
      <c r="AD65" s="52"/>
      <c r="AE65" s="137"/>
      <c r="AF65" s="52"/>
      <c r="AG65" s="52"/>
      <c r="AH65" s="52"/>
      <c r="AI65" s="52"/>
      <c r="AJ65" s="52"/>
      <c r="AK65" s="52"/>
      <c r="AL65" s="137"/>
      <c r="AM65" s="52"/>
      <c r="AN65" s="52"/>
      <c r="AO65" s="52"/>
      <c r="AP65" s="54">
        <f t="shared" ref="AP65:AP77" si="29">SUM(K65:AO65)</f>
        <v>0</v>
      </c>
      <c r="AQ65" s="55">
        <f t="shared" ref="AQ65:AQ77" si="30">J65-AP65</f>
        <v>5.5</v>
      </c>
      <c r="AR65" s="56">
        <f t="shared" ref="AR65:AR77" si="31">IF(AQ65&lt;0,AQ65,0)</f>
        <v>0</v>
      </c>
      <c r="AS65" s="57">
        <f t="shared" ref="AS65:AS77" si="32">AQ65-AR65</f>
        <v>5.5</v>
      </c>
      <c r="AT65" s="59"/>
    </row>
    <row r="66" spans="1:245" s="95" customFormat="1" x14ac:dyDescent="0.25">
      <c r="A66" s="72">
        <f>A65+1</f>
        <v>51</v>
      </c>
      <c r="B66" s="175" t="s">
        <v>136</v>
      </c>
      <c r="C66" s="65" t="s">
        <v>137</v>
      </c>
      <c r="D66" s="65" t="s">
        <v>56</v>
      </c>
      <c r="E66" s="119">
        <v>40973</v>
      </c>
      <c r="F66" s="48">
        <v>6.5</v>
      </c>
      <c r="G66" s="66"/>
      <c r="H66" s="66"/>
      <c r="I66" s="91">
        <v>1</v>
      </c>
      <c r="J66" s="92">
        <f t="shared" si="28"/>
        <v>7.5</v>
      </c>
      <c r="K66" s="140"/>
      <c r="L66" s="140"/>
      <c r="M66" s="140"/>
      <c r="N66" s="140"/>
      <c r="O66" s="51"/>
      <c r="P66" s="51"/>
      <c r="Q66" s="133"/>
      <c r="R66" s="51"/>
      <c r="S66" s="51"/>
      <c r="T66" s="51"/>
      <c r="U66" s="140"/>
      <c r="V66" s="51"/>
      <c r="W66" s="52"/>
      <c r="X66" s="137"/>
      <c r="Y66" s="52"/>
      <c r="Z66" s="52"/>
      <c r="AA66" s="52"/>
      <c r="AB66" s="52"/>
      <c r="AC66" s="52"/>
      <c r="AD66" s="52"/>
      <c r="AE66" s="137"/>
      <c r="AF66" s="52"/>
      <c r="AG66" s="52"/>
      <c r="AH66" s="52"/>
      <c r="AI66" s="52"/>
      <c r="AJ66" s="52"/>
      <c r="AK66" s="52"/>
      <c r="AL66" s="137"/>
      <c r="AM66" s="52"/>
      <c r="AN66" s="52"/>
      <c r="AO66" s="52"/>
      <c r="AP66" s="54">
        <f t="shared" si="29"/>
        <v>0</v>
      </c>
      <c r="AQ66" s="93">
        <f t="shared" si="30"/>
        <v>7.5</v>
      </c>
      <c r="AR66" s="56">
        <f t="shared" si="31"/>
        <v>0</v>
      </c>
      <c r="AS66" s="94">
        <f t="shared" si="32"/>
        <v>7.5</v>
      </c>
      <c r="AT66" s="53"/>
    </row>
    <row r="67" spans="1:245" s="95" customFormat="1" x14ac:dyDescent="0.25">
      <c r="A67" s="72">
        <f>A66+1</f>
        <v>52</v>
      </c>
      <c r="B67" s="175" t="s">
        <v>138</v>
      </c>
      <c r="C67" s="65" t="s">
        <v>139</v>
      </c>
      <c r="D67" s="65" t="s">
        <v>56</v>
      </c>
      <c r="E67" s="119">
        <v>40973</v>
      </c>
      <c r="F67" s="48">
        <v>0</v>
      </c>
      <c r="G67" s="66"/>
      <c r="H67" s="66"/>
      <c r="I67" s="91">
        <v>1</v>
      </c>
      <c r="J67" s="92">
        <f t="shared" si="28"/>
        <v>1</v>
      </c>
      <c r="K67" s="140"/>
      <c r="L67" s="140"/>
      <c r="M67" s="140"/>
      <c r="N67" s="140"/>
      <c r="O67" s="51"/>
      <c r="P67" s="51"/>
      <c r="Q67" s="133"/>
      <c r="R67" s="51"/>
      <c r="S67" s="51"/>
      <c r="T67" s="51"/>
      <c r="U67" s="140"/>
      <c r="V67" s="51"/>
      <c r="W67" s="52"/>
      <c r="X67" s="137"/>
      <c r="Y67" s="52"/>
      <c r="Z67" s="52"/>
      <c r="AA67" s="52"/>
      <c r="AB67" s="52"/>
      <c r="AC67" s="52"/>
      <c r="AD67" s="52"/>
      <c r="AE67" s="137"/>
      <c r="AF67" s="52"/>
      <c r="AG67" s="52"/>
      <c r="AH67" s="52"/>
      <c r="AI67" s="52"/>
      <c r="AJ67" s="52"/>
      <c r="AK67" s="52"/>
      <c r="AL67" s="137"/>
      <c r="AM67" s="52"/>
      <c r="AN67" s="52"/>
      <c r="AO67" s="52"/>
      <c r="AP67" s="54">
        <f t="shared" si="29"/>
        <v>0</v>
      </c>
      <c r="AQ67" s="93">
        <f t="shared" si="30"/>
        <v>1</v>
      </c>
      <c r="AR67" s="56">
        <f t="shared" si="31"/>
        <v>0</v>
      </c>
      <c r="AS67" s="94">
        <f t="shared" si="32"/>
        <v>1</v>
      </c>
      <c r="AT67" s="53"/>
    </row>
    <row r="68" spans="1:245" s="95" customFormat="1" x14ac:dyDescent="0.25">
      <c r="A68" s="72">
        <f>A67+1</f>
        <v>53</v>
      </c>
      <c r="B68" s="175" t="s">
        <v>142</v>
      </c>
      <c r="C68" s="65" t="s">
        <v>143</v>
      </c>
      <c r="D68" s="65" t="s">
        <v>56</v>
      </c>
      <c r="E68" s="119">
        <v>40980</v>
      </c>
      <c r="F68" s="48">
        <v>5.5</v>
      </c>
      <c r="G68" s="66"/>
      <c r="H68" s="66"/>
      <c r="I68" s="91">
        <v>0.5</v>
      </c>
      <c r="J68" s="92">
        <f t="shared" si="28"/>
        <v>6</v>
      </c>
      <c r="K68" s="140">
        <v>1</v>
      </c>
      <c r="L68" s="140"/>
      <c r="M68" s="140"/>
      <c r="N68" s="140"/>
      <c r="O68" s="51"/>
      <c r="P68" s="51"/>
      <c r="Q68" s="133"/>
      <c r="R68" s="51"/>
      <c r="S68" s="51"/>
      <c r="T68" s="51"/>
      <c r="U68" s="140"/>
      <c r="V68" s="51"/>
      <c r="W68" s="52"/>
      <c r="X68" s="137"/>
      <c r="Y68" s="52"/>
      <c r="Z68" s="52"/>
      <c r="AA68" s="52"/>
      <c r="AB68" s="52"/>
      <c r="AC68" s="52"/>
      <c r="AD68" s="52"/>
      <c r="AE68" s="137"/>
      <c r="AF68" s="52"/>
      <c r="AG68" s="52"/>
      <c r="AH68" s="52"/>
      <c r="AI68" s="52"/>
      <c r="AJ68" s="52"/>
      <c r="AK68" s="52"/>
      <c r="AL68" s="137"/>
      <c r="AM68" s="52"/>
      <c r="AN68" s="52"/>
      <c r="AO68" s="52"/>
      <c r="AP68" s="54">
        <f t="shared" si="29"/>
        <v>1</v>
      </c>
      <c r="AQ68" s="93">
        <f t="shared" si="30"/>
        <v>5</v>
      </c>
      <c r="AR68" s="56">
        <f t="shared" si="31"/>
        <v>0</v>
      </c>
      <c r="AS68" s="94">
        <f t="shared" si="32"/>
        <v>5</v>
      </c>
      <c r="AT68" s="53"/>
    </row>
    <row r="69" spans="1:245" x14ac:dyDescent="0.25">
      <c r="A69" s="72">
        <f>A68+1</f>
        <v>54</v>
      </c>
      <c r="B69" s="174" t="s">
        <v>140</v>
      </c>
      <c r="C69" s="64" t="s">
        <v>141</v>
      </c>
      <c r="D69" s="47" t="s">
        <v>56</v>
      </c>
      <c r="E69" s="119">
        <v>40742</v>
      </c>
      <c r="F69" s="48">
        <v>7</v>
      </c>
      <c r="G69" s="48"/>
      <c r="H69" s="48"/>
      <c r="I69" s="49">
        <v>1</v>
      </c>
      <c r="J69" s="50">
        <f t="shared" si="28"/>
        <v>8</v>
      </c>
      <c r="K69" s="140"/>
      <c r="L69" s="140"/>
      <c r="M69" s="140"/>
      <c r="N69" s="140"/>
      <c r="O69" s="51"/>
      <c r="P69" s="51"/>
      <c r="Q69" s="133"/>
      <c r="R69" s="51"/>
      <c r="S69" s="51"/>
      <c r="T69" s="51"/>
      <c r="U69" s="140"/>
      <c r="V69" s="51"/>
      <c r="W69" s="52"/>
      <c r="X69" s="137"/>
      <c r="Y69" s="52"/>
      <c r="Z69" s="52"/>
      <c r="AA69" s="52"/>
      <c r="AB69" s="52">
        <v>1</v>
      </c>
      <c r="AC69" s="52">
        <v>1</v>
      </c>
      <c r="AD69" s="52"/>
      <c r="AE69" s="137"/>
      <c r="AF69" s="52">
        <v>1</v>
      </c>
      <c r="AG69" s="52">
        <v>1</v>
      </c>
      <c r="AH69" s="52">
        <v>1</v>
      </c>
      <c r="AI69" s="52">
        <v>1</v>
      </c>
      <c r="AJ69" s="52"/>
      <c r="AK69" s="52"/>
      <c r="AL69" s="137"/>
      <c r="AM69" s="52"/>
      <c r="AN69" s="52">
        <v>0.5</v>
      </c>
      <c r="AO69" s="52">
        <v>0.5</v>
      </c>
      <c r="AP69" s="54">
        <f t="shared" si="29"/>
        <v>7</v>
      </c>
      <c r="AQ69" s="55">
        <f t="shared" si="30"/>
        <v>1</v>
      </c>
      <c r="AR69" s="56">
        <f t="shared" si="31"/>
        <v>0</v>
      </c>
      <c r="AS69" s="57">
        <f t="shared" si="32"/>
        <v>1</v>
      </c>
      <c r="AT69" s="59"/>
    </row>
    <row r="70" spans="1:245" x14ac:dyDescent="0.25">
      <c r="A70" s="72">
        <f>A69+1</f>
        <v>55</v>
      </c>
      <c r="B70" s="178" t="s">
        <v>224</v>
      </c>
      <c r="C70" s="85" t="s">
        <v>144</v>
      </c>
      <c r="D70" s="47" t="s">
        <v>56</v>
      </c>
      <c r="E70" s="119">
        <v>41232</v>
      </c>
      <c r="F70" s="48">
        <v>1.5</v>
      </c>
      <c r="G70" s="48"/>
      <c r="H70" s="48"/>
      <c r="I70" s="49">
        <v>1</v>
      </c>
      <c r="J70" s="50">
        <f t="shared" si="28"/>
        <v>2.5</v>
      </c>
      <c r="K70" s="140"/>
      <c r="L70" s="140"/>
      <c r="M70" s="140"/>
      <c r="N70" s="140"/>
      <c r="O70" s="51"/>
      <c r="P70" s="51"/>
      <c r="Q70" s="133"/>
      <c r="R70" s="51"/>
      <c r="S70" s="51"/>
      <c r="T70" s="51"/>
      <c r="U70" s="140"/>
      <c r="V70" s="51"/>
      <c r="W70" s="52"/>
      <c r="X70" s="137"/>
      <c r="Y70" s="52"/>
      <c r="Z70" s="52"/>
      <c r="AA70" s="52"/>
      <c r="AB70" s="52"/>
      <c r="AC70" s="52"/>
      <c r="AD70" s="52"/>
      <c r="AE70" s="137"/>
      <c r="AF70" s="52"/>
      <c r="AG70" s="52"/>
      <c r="AH70" s="52"/>
      <c r="AI70" s="52"/>
      <c r="AJ70" s="52"/>
      <c r="AK70" s="52"/>
      <c r="AL70" s="137"/>
      <c r="AM70" s="52"/>
      <c r="AN70" s="52"/>
      <c r="AO70" s="52"/>
      <c r="AP70" s="54">
        <f t="shared" si="29"/>
        <v>0</v>
      </c>
      <c r="AQ70" s="55">
        <f t="shared" si="30"/>
        <v>2.5</v>
      </c>
      <c r="AR70" s="56">
        <f t="shared" si="31"/>
        <v>0</v>
      </c>
      <c r="AS70" s="57">
        <f t="shared" si="32"/>
        <v>2.5</v>
      </c>
      <c r="AT70" s="59"/>
    </row>
    <row r="71" spans="1:245" x14ac:dyDescent="0.25">
      <c r="A71" s="72">
        <f>A72+1</f>
        <v>57</v>
      </c>
      <c r="B71" s="179" t="s">
        <v>209</v>
      </c>
      <c r="C71" s="126" t="s">
        <v>186</v>
      </c>
      <c r="D71" s="47" t="s">
        <v>56</v>
      </c>
      <c r="E71" s="119">
        <v>41246</v>
      </c>
      <c r="F71" s="48">
        <v>0.5</v>
      </c>
      <c r="G71" s="70"/>
      <c r="H71" s="70"/>
      <c r="I71" s="49">
        <v>1</v>
      </c>
      <c r="J71" s="50">
        <f t="shared" si="28"/>
        <v>1.5</v>
      </c>
      <c r="K71" s="143"/>
      <c r="L71" s="143"/>
      <c r="M71" s="143"/>
      <c r="N71" s="143"/>
      <c r="O71" s="98"/>
      <c r="P71" s="98"/>
      <c r="Q71" s="136"/>
      <c r="R71" s="98"/>
      <c r="S71" s="98"/>
      <c r="T71" s="98"/>
      <c r="U71" s="143"/>
      <c r="V71" s="98"/>
      <c r="W71" s="99"/>
      <c r="X71" s="147"/>
      <c r="Y71" s="99"/>
      <c r="Z71" s="99"/>
      <c r="AA71" s="99"/>
      <c r="AB71" s="99"/>
      <c r="AC71" s="99"/>
      <c r="AD71" s="99"/>
      <c r="AE71" s="147"/>
      <c r="AF71" s="99"/>
      <c r="AG71" s="99"/>
      <c r="AH71" s="99"/>
      <c r="AI71" s="99"/>
      <c r="AJ71" s="99"/>
      <c r="AK71" s="99"/>
      <c r="AL71" s="147"/>
      <c r="AM71" s="99"/>
      <c r="AN71" s="99">
        <v>0.5</v>
      </c>
      <c r="AO71" s="99"/>
      <c r="AP71" s="54">
        <f t="shared" si="29"/>
        <v>0.5</v>
      </c>
      <c r="AQ71" s="55">
        <f t="shared" si="30"/>
        <v>1</v>
      </c>
      <c r="AR71" s="56">
        <f t="shared" si="31"/>
        <v>0</v>
      </c>
      <c r="AS71" s="57">
        <f t="shared" si="32"/>
        <v>1</v>
      </c>
      <c r="AT71" s="101"/>
    </row>
    <row r="72" spans="1:245" x14ac:dyDescent="0.25">
      <c r="A72" s="72">
        <f>A70+1</f>
        <v>56</v>
      </c>
      <c r="B72" s="179" t="s">
        <v>210</v>
      </c>
      <c r="C72" s="126" t="s">
        <v>187</v>
      </c>
      <c r="D72" s="47" t="s">
        <v>56</v>
      </c>
      <c r="E72" s="119">
        <v>41246</v>
      </c>
      <c r="F72" s="48">
        <v>1</v>
      </c>
      <c r="G72" s="70"/>
      <c r="H72" s="70"/>
      <c r="I72" s="49">
        <v>1</v>
      </c>
      <c r="J72" s="50">
        <f t="shared" si="28"/>
        <v>2</v>
      </c>
      <c r="K72" s="143"/>
      <c r="L72" s="143"/>
      <c r="M72" s="143"/>
      <c r="N72" s="143"/>
      <c r="O72" s="98"/>
      <c r="P72" s="98"/>
      <c r="Q72" s="136"/>
      <c r="R72" s="98"/>
      <c r="S72" s="98"/>
      <c r="T72" s="98"/>
      <c r="U72" s="143"/>
      <c r="V72" s="98"/>
      <c r="W72" s="99"/>
      <c r="X72" s="147"/>
      <c r="Y72" s="99"/>
      <c r="Z72" s="99"/>
      <c r="AA72" s="99"/>
      <c r="AB72" s="99"/>
      <c r="AC72" s="99">
        <v>0.5</v>
      </c>
      <c r="AD72" s="99"/>
      <c r="AE72" s="147"/>
      <c r="AF72" s="99"/>
      <c r="AG72" s="99"/>
      <c r="AH72" s="99"/>
      <c r="AI72" s="99"/>
      <c r="AJ72" s="99"/>
      <c r="AK72" s="99"/>
      <c r="AL72" s="147"/>
      <c r="AM72" s="99">
        <v>1</v>
      </c>
      <c r="AN72" s="99">
        <v>1</v>
      </c>
      <c r="AO72" s="99">
        <v>1</v>
      </c>
      <c r="AP72" s="54">
        <f t="shared" si="29"/>
        <v>3.5</v>
      </c>
      <c r="AQ72" s="55">
        <f t="shared" si="30"/>
        <v>-1.5</v>
      </c>
      <c r="AR72" s="56">
        <f t="shared" si="31"/>
        <v>-1.5</v>
      </c>
      <c r="AS72" s="57">
        <f t="shared" si="32"/>
        <v>0</v>
      </c>
      <c r="AT72" s="101"/>
    </row>
    <row r="73" spans="1:245" x14ac:dyDescent="0.25">
      <c r="A73" s="72">
        <f>A71+1</f>
        <v>58</v>
      </c>
      <c r="B73" s="179" t="s">
        <v>211</v>
      </c>
      <c r="C73" s="126" t="s">
        <v>188</v>
      </c>
      <c r="D73" s="47" t="s">
        <v>56</v>
      </c>
      <c r="E73" s="119">
        <v>41255</v>
      </c>
      <c r="F73" s="48">
        <v>0</v>
      </c>
      <c r="G73" s="70"/>
      <c r="H73" s="70"/>
      <c r="I73" s="131">
        <v>0</v>
      </c>
      <c r="J73" s="50">
        <f t="shared" si="28"/>
        <v>0</v>
      </c>
      <c r="K73" s="143"/>
      <c r="L73" s="143"/>
      <c r="M73" s="143"/>
      <c r="N73" s="143"/>
      <c r="O73" s="98"/>
      <c r="P73" s="98"/>
      <c r="Q73" s="136"/>
      <c r="R73" s="98"/>
      <c r="S73" s="98"/>
      <c r="T73" s="98"/>
      <c r="U73" s="143"/>
      <c r="V73" s="98"/>
      <c r="W73" s="99"/>
      <c r="X73" s="147"/>
      <c r="Y73" s="99"/>
      <c r="Z73" s="99"/>
      <c r="AA73" s="99">
        <v>0.5</v>
      </c>
      <c r="AB73" s="99"/>
      <c r="AC73" s="99">
        <v>0.5</v>
      </c>
      <c r="AD73" s="99"/>
      <c r="AE73" s="147"/>
      <c r="AF73" s="99"/>
      <c r="AG73" s="99"/>
      <c r="AH73" s="99"/>
      <c r="AI73" s="99"/>
      <c r="AJ73" s="99"/>
      <c r="AK73" s="99"/>
      <c r="AL73" s="147"/>
      <c r="AM73" s="99"/>
      <c r="AN73" s="99"/>
      <c r="AO73" s="99"/>
      <c r="AP73" s="54">
        <f t="shared" si="29"/>
        <v>1</v>
      </c>
      <c r="AQ73" s="55">
        <f t="shared" si="30"/>
        <v>-1</v>
      </c>
      <c r="AR73" s="56">
        <f t="shared" si="31"/>
        <v>-1</v>
      </c>
      <c r="AS73" s="57">
        <f t="shared" si="32"/>
        <v>0</v>
      </c>
      <c r="AT73" s="101"/>
    </row>
    <row r="74" spans="1:245" x14ac:dyDescent="0.25">
      <c r="A74" s="72">
        <f>A73+1</f>
        <v>59</v>
      </c>
      <c r="B74" s="179" t="s">
        <v>212</v>
      </c>
      <c r="C74" s="126" t="s">
        <v>189</v>
      </c>
      <c r="D74" s="47" t="s">
        <v>56</v>
      </c>
      <c r="E74" s="119">
        <v>41260</v>
      </c>
      <c r="F74" s="48">
        <v>0.5</v>
      </c>
      <c r="G74" s="70"/>
      <c r="H74" s="70"/>
      <c r="I74" s="49">
        <v>1</v>
      </c>
      <c r="J74" s="50">
        <f t="shared" si="28"/>
        <v>1.5</v>
      </c>
      <c r="K74" s="143"/>
      <c r="L74" s="143"/>
      <c r="M74" s="143"/>
      <c r="N74" s="143"/>
      <c r="O74" s="98"/>
      <c r="P74" s="98"/>
      <c r="Q74" s="136"/>
      <c r="R74" s="98"/>
      <c r="S74" s="98"/>
      <c r="T74" s="98"/>
      <c r="U74" s="143"/>
      <c r="V74" s="98"/>
      <c r="W74" s="99"/>
      <c r="X74" s="147"/>
      <c r="Y74" s="99"/>
      <c r="Z74" s="99"/>
      <c r="AA74" s="99"/>
      <c r="AB74" s="99"/>
      <c r="AC74" s="99"/>
      <c r="AD74" s="99"/>
      <c r="AE74" s="147"/>
      <c r="AF74" s="99"/>
      <c r="AG74" s="99"/>
      <c r="AH74" s="99"/>
      <c r="AI74" s="99"/>
      <c r="AJ74" s="99"/>
      <c r="AK74" s="99"/>
      <c r="AL74" s="147"/>
      <c r="AM74" s="99"/>
      <c r="AN74" s="99"/>
      <c r="AO74" s="99"/>
      <c r="AP74" s="54">
        <f t="shared" si="29"/>
        <v>0</v>
      </c>
      <c r="AQ74" s="55">
        <f t="shared" si="30"/>
        <v>1.5</v>
      </c>
      <c r="AR74" s="56">
        <f t="shared" si="31"/>
        <v>0</v>
      </c>
      <c r="AS74" s="57">
        <f t="shared" si="32"/>
        <v>1.5</v>
      </c>
      <c r="AT74" s="101"/>
    </row>
    <row r="75" spans="1:245" x14ac:dyDescent="0.25">
      <c r="A75" s="72">
        <f>A74+1</f>
        <v>60</v>
      </c>
      <c r="B75" s="174" t="s">
        <v>149</v>
      </c>
      <c r="C75" s="47" t="s">
        <v>150</v>
      </c>
      <c r="D75" s="47" t="s">
        <v>56</v>
      </c>
      <c r="E75" s="119">
        <v>39631</v>
      </c>
      <c r="F75" s="48">
        <v>3.5</v>
      </c>
      <c r="G75" s="48"/>
      <c r="H75" s="48"/>
      <c r="I75" s="49">
        <v>1</v>
      </c>
      <c r="J75" s="50">
        <f t="shared" si="28"/>
        <v>4.5</v>
      </c>
      <c r="K75" s="140"/>
      <c r="L75" s="140"/>
      <c r="M75" s="140"/>
      <c r="N75" s="140"/>
      <c r="O75" s="51"/>
      <c r="P75" s="51"/>
      <c r="Q75" s="133"/>
      <c r="R75" s="51"/>
      <c r="S75" s="51"/>
      <c r="T75" s="51"/>
      <c r="U75" s="140"/>
      <c r="V75" s="51"/>
      <c r="W75" s="52"/>
      <c r="X75" s="137"/>
      <c r="Y75" s="52"/>
      <c r="Z75" s="52"/>
      <c r="AA75" s="52"/>
      <c r="AB75" s="52"/>
      <c r="AC75" s="52"/>
      <c r="AD75" s="52"/>
      <c r="AE75" s="137"/>
      <c r="AF75" s="52"/>
      <c r="AG75" s="52"/>
      <c r="AH75" s="52"/>
      <c r="AI75" s="52"/>
      <c r="AJ75" s="52"/>
      <c r="AK75" s="52"/>
      <c r="AL75" s="137"/>
      <c r="AM75" s="52"/>
      <c r="AN75" s="52"/>
      <c r="AO75" s="52"/>
      <c r="AP75" s="54">
        <f t="shared" si="29"/>
        <v>0</v>
      </c>
      <c r="AQ75" s="55">
        <f t="shared" si="30"/>
        <v>4.5</v>
      </c>
      <c r="AR75" s="56">
        <f t="shared" si="31"/>
        <v>0</v>
      </c>
      <c r="AS75" s="57">
        <f t="shared" si="32"/>
        <v>4.5</v>
      </c>
      <c r="AT75" s="59"/>
    </row>
    <row r="76" spans="1:245" x14ac:dyDescent="0.25">
      <c r="A76" s="72">
        <f>A75+1</f>
        <v>61</v>
      </c>
      <c r="B76" s="174" t="s">
        <v>151</v>
      </c>
      <c r="C76" s="64" t="s">
        <v>152</v>
      </c>
      <c r="D76" s="47" t="s">
        <v>56</v>
      </c>
      <c r="E76" s="119">
        <v>40310</v>
      </c>
      <c r="F76" s="48">
        <v>0</v>
      </c>
      <c r="G76" s="48"/>
      <c r="H76" s="48"/>
      <c r="I76" s="49">
        <v>1</v>
      </c>
      <c r="J76" s="50">
        <f t="shared" si="28"/>
        <v>1</v>
      </c>
      <c r="K76" s="140"/>
      <c r="L76" s="140"/>
      <c r="M76" s="140"/>
      <c r="N76" s="140"/>
      <c r="O76" s="51"/>
      <c r="P76" s="51"/>
      <c r="Q76" s="133"/>
      <c r="R76" s="51"/>
      <c r="S76" s="51"/>
      <c r="T76" s="51"/>
      <c r="U76" s="140"/>
      <c r="V76" s="51"/>
      <c r="W76" s="52"/>
      <c r="X76" s="137"/>
      <c r="Y76" s="52"/>
      <c r="Z76" s="52"/>
      <c r="AA76" s="52"/>
      <c r="AB76" s="52"/>
      <c r="AC76" s="52"/>
      <c r="AD76" s="52"/>
      <c r="AE76" s="137"/>
      <c r="AF76" s="52"/>
      <c r="AG76" s="52"/>
      <c r="AH76" s="52"/>
      <c r="AI76" s="52"/>
      <c r="AJ76" s="52"/>
      <c r="AK76" s="52"/>
      <c r="AL76" s="137"/>
      <c r="AM76" s="52"/>
      <c r="AN76" s="52"/>
      <c r="AO76" s="52"/>
      <c r="AP76" s="54">
        <f t="shared" si="29"/>
        <v>0</v>
      </c>
      <c r="AQ76" s="55">
        <f t="shared" si="30"/>
        <v>1</v>
      </c>
      <c r="AR76" s="56">
        <f t="shared" si="31"/>
        <v>0</v>
      </c>
      <c r="AS76" s="57">
        <f t="shared" si="32"/>
        <v>1</v>
      </c>
      <c r="AT76" s="59"/>
    </row>
    <row r="77" spans="1:245" x14ac:dyDescent="0.25">
      <c r="A77" s="72">
        <f>A76+1</f>
        <v>62</v>
      </c>
      <c r="B77" s="179" t="s">
        <v>213</v>
      </c>
      <c r="C77" s="102" t="s">
        <v>153</v>
      </c>
      <c r="D77" s="47" t="s">
        <v>56</v>
      </c>
      <c r="E77" s="119">
        <v>41276</v>
      </c>
      <c r="F77" s="48">
        <v>0</v>
      </c>
      <c r="G77" s="70"/>
      <c r="H77" s="70"/>
      <c r="I77" s="49">
        <v>0</v>
      </c>
      <c r="J77" s="50">
        <f t="shared" si="28"/>
        <v>0</v>
      </c>
      <c r="K77" s="143"/>
      <c r="L77" s="143"/>
      <c r="M77" s="143"/>
      <c r="N77" s="143"/>
      <c r="O77" s="98"/>
      <c r="P77" s="98"/>
      <c r="Q77" s="136"/>
      <c r="R77" s="98"/>
      <c r="S77" s="98"/>
      <c r="T77" s="98"/>
      <c r="U77" s="143"/>
      <c r="V77" s="98"/>
      <c r="W77" s="99"/>
      <c r="X77" s="147"/>
      <c r="Y77" s="99"/>
      <c r="Z77" s="99"/>
      <c r="AA77" s="99"/>
      <c r="AB77" s="99"/>
      <c r="AC77" s="99"/>
      <c r="AD77" s="99"/>
      <c r="AE77" s="147"/>
      <c r="AF77" s="99"/>
      <c r="AG77" s="99"/>
      <c r="AH77" s="99"/>
      <c r="AI77" s="99"/>
      <c r="AJ77" s="99"/>
      <c r="AK77" s="99"/>
      <c r="AL77" s="147"/>
      <c r="AM77" s="99"/>
      <c r="AN77" s="99"/>
      <c r="AO77" s="99"/>
      <c r="AP77" s="54">
        <f t="shared" si="29"/>
        <v>0</v>
      </c>
      <c r="AQ77" s="55">
        <f t="shared" si="30"/>
        <v>0</v>
      </c>
      <c r="AR77" s="56">
        <f t="shared" si="31"/>
        <v>0</v>
      </c>
      <c r="AS77" s="57">
        <f t="shared" si="32"/>
        <v>0</v>
      </c>
      <c r="AT77" s="101"/>
    </row>
    <row r="78" spans="1:245" ht="20.25" customHeight="1" x14ac:dyDescent="0.25">
      <c r="A78" s="103">
        <v>12</v>
      </c>
      <c r="B78" s="180"/>
      <c r="C78" s="105" t="s">
        <v>154</v>
      </c>
      <c r="D78" s="37"/>
      <c r="E78" s="115"/>
      <c r="F78" s="38"/>
      <c r="G78" s="38"/>
      <c r="H78" s="38"/>
      <c r="I78" s="38"/>
      <c r="J78" s="39"/>
      <c r="K78" s="109"/>
      <c r="L78" s="109"/>
      <c r="M78" s="109"/>
      <c r="N78" s="109"/>
      <c r="O78" s="40"/>
      <c r="P78" s="40"/>
      <c r="Q78" s="132"/>
      <c r="R78" s="40"/>
      <c r="S78" s="40"/>
      <c r="T78" s="40"/>
      <c r="U78" s="109"/>
      <c r="V78" s="40"/>
      <c r="W78" s="40"/>
      <c r="X78" s="132"/>
      <c r="Y78" s="40"/>
      <c r="Z78" s="40"/>
      <c r="AA78" s="40"/>
      <c r="AB78" s="40"/>
      <c r="AC78" s="40"/>
      <c r="AD78" s="40"/>
      <c r="AE78" s="132"/>
      <c r="AF78" s="40"/>
      <c r="AG78" s="40"/>
      <c r="AH78" s="40"/>
      <c r="AI78" s="40"/>
      <c r="AJ78" s="40"/>
      <c r="AK78" s="40"/>
      <c r="AL78" s="132"/>
      <c r="AM78" s="40"/>
      <c r="AN78" s="40"/>
      <c r="AO78" s="40"/>
      <c r="AP78" s="38"/>
      <c r="AQ78" s="38"/>
      <c r="AR78" s="41"/>
      <c r="AS78" s="42"/>
      <c r="AT78" s="43"/>
      <c r="AU78" s="36"/>
      <c r="AV78" s="37"/>
      <c r="AW78" s="38"/>
      <c r="AX78" s="37"/>
      <c r="AY78" s="37"/>
      <c r="AZ78" s="38"/>
      <c r="BA78" s="38"/>
      <c r="BB78" s="38"/>
      <c r="BC78" s="38"/>
      <c r="BD78" s="39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41"/>
      <c r="CM78" s="42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43"/>
      <c r="CZ78" s="36"/>
      <c r="DA78" s="37"/>
      <c r="DB78" s="38"/>
      <c r="DC78" s="37"/>
      <c r="DD78" s="37"/>
      <c r="DE78" s="38"/>
      <c r="DF78" s="38"/>
      <c r="DG78" s="38"/>
      <c r="DH78" s="38"/>
      <c r="DI78" s="39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41"/>
      <c r="ER78" s="42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43"/>
      <c r="FE78" s="36"/>
      <c r="FF78" s="37"/>
      <c r="FG78" s="38"/>
      <c r="FH78" s="37"/>
      <c r="FI78" s="37"/>
      <c r="FJ78" s="38"/>
      <c r="FK78" s="38"/>
      <c r="FL78" s="38"/>
      <c r="FM78" s="38"/>
      <c r="FN78" s="39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41"/>
      <c r="GW78" s="42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43"/>
      <c r="HJ78" s="36"/>
      <c r="HK78" s="37"/>
      <c r="HL78" s="38"/>
      <c r="HM78" s="37"/>
      <c r="HN78" s="37"/>
      <c r="HO78" s="38"/>
      <c r="HP78" s="38"/>
      <c r="HQ78" s="38"/>
      <c r="HR78" s="38"/>
      <c r="HS78" s="39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</row>
    <row r="79" spans="1:245" x14ac:dyDescent="0.25">
      <c r="A79" s="45">
        <f>A77+1</f>
        <v>63</v>
      </c>
      <c r="B79" s="178" t="s">
        <v>155</v>
      </c>
      <c r="C79" s="85" t="s">
        <v>156</v>
      </c>
      <c r="D79" s="47" t="s">
        <v>56</v>
      </c>
      <c r="E79" s="119">
        <v>40287</v>
      </c>
      <c r="F79" s="48">
        <v>0</v>
      </c>
      <c r="G79" s="48"/>
      <c r="H79" s="48"/>
      <c r="I79" s="49">
        <v>1</v>
      </c>
      <c r="J79" s="50">
        <f t="shared" ref="J79:J84" si="33">F79+G79+H79+I79</f>
        <v>1</v>
      </c>
      <c r="K79" s="140"/>
      <c r="L79" s="140"/>
      <c r="M79" s="140"/>
      <c r="N79" s="140"/>
      <c r="O79" s="51"/>
      <c r="P79" s="51"/>
      <c r="Q79" s="133"/>
      <c r="R79" s="51"/>
      <c r="S79" s="51"/>
      <c r="T79" s="51"/>
      <c r="U79" s="140"/>
      <c r="V79" s="51">
        <v>1</v>
      </c>
      <c r="W79" s="51"/>
      <c r="X79" s="133"/>
      <c r="Y79" s="51"/>
      <c r="Z79" s="51"/>
      <c r="AA79" s="51"/>
      <c r="AB79" s="51"/>
      <c r="AC79" s="51"/>
      <c r="AD79" s="51"/>
      <c r="AE79" s="133"/>
      <c r="AF79" s="51"/>
      <c r="AG79" s="51"/>
      <c r="AH79" s="51"/>
      <c r="AI79" s="51"/>
      <c r="AJ79" s="51"/>
      <c r="AK79" s="51"/>
      <c r="AL79" s="133"/>
      <c r="AM79" s="51"/>
      <c r="AN79" s="51"/>
      <c r="AO79" s="51"/>
      <c r="AP79" s="54">
        <f>SUM(K79:AO79)</f>
        <v>1</v>
      </c>
      <c r="AQ79" s="55">
        <f>J79-AP79</f>
        <v>0</v>
      </c>
      <c r="AR79" s="56">
        <v>0</v>
      </c>
      <c r="AS79" s="57">
        <f>AQ79-AR79</f>
        <v>0</v>
      </c>
      <c r="AT79" s="90"/>
    </row>
    <row r="80" spans="1:245" x14ac:dyDescent="0.25">
      <c r="A80" s="72">
        <f>A79+1</f>
        <v>64</v>
      </c>
      <c r="B80" s="107" t="s">
        <v>214</v>
      </c>
      <c r="C80" s="127" t="s">
        <v>190</v>
      </c>
      <c r="D80" s="47" t="s">
        <v>56</v>
      </c>
      <c r="E80" s="119">
        <v>41246</v>
      </c>
      <c r="F80" s="48">
        <v>0</v>
      </c>
      <c r="G80" s="48"/>
      <c r="H80" s="48"/>
      <c r="I80" s="49">
        <v>1</v>
      </c>
      <c r="J80" s="50">
        <f t="shared" si="33"/>
        <v>1</v>
      </c>
      <c r="K80" s="140"/>
      <c r="L80" s="140"/>
      <c r="M80" s="140"/>
      <c r="N80" s="140"/>
      <c r="O80" s="51"/>
      <c r="P80" s="51"/>
      <c r="Q80" s="133"/>
      <c r="R80" s="51"/>
      <c r="S80" s="51"/>
      <c r="T80" s="51"/>
      <c r="U80" s="140"/>
      <c r="V80" s="51"/>
      <c r="W80" s="51"/>
      <c r="X80" s="133"/>
      <c r="Y80" s="51"/>
      <c r="Z80" s="51"/>
      <c r="AA80" s="51"/>
      <c r="AB80" s="51"/>
      <c r="AC80" s="51"/>
      <c r="AD80" s="51"/>
      <c r="AE80" s="133"/>
      <c r="AF80" s="51"/>
      <c r="AG80" s="51"/>
      <c r="AH80" s="51"/>
      <c r="AI80" s="51"/>
      <c r="AJ80" s="51"/>
      <c r="AK80" s="51"/>
      <c r="AL80" s="133"/>
      <c r="AM80" s="51"/>
      <c r="AN80" s="51"/>
      <c r="AO80" s="51"/>
      <c r="AP80" s="54">
        <f>SUM(K80:AO80)</f>
        <v>0</v>
      </c>
      <c r="AQ80" s="55">
        <f>J80-AP80</f>
        <v>1</v>
      </c>
      <c r="AR80" s="56">
        <v>0</v>
      </c>
      <c r="AS80" s="57">
        <f>AQ80-AR80</f>
        <v>1</v>
      </c>
      <c r="AT80" s="110"/>
    </row>
    <row r="81" spans="1:46" x14ac:dyDescent="0.25">
      <c r="A81" s="72">
        <f>A80+1</f>
        <v>65</v>
      </c>
      <c r="B81" s="112" t="s">
        <v>215</v>
      </c>
      <c r="C81" s="112" t="s">
        <v>191</v>
      </c>
      <c r="D81" s="47" t="s">
        <v>56</v>
      </c>
      <c r="E81" s="119">
        <v>41295</v>
      </c>
      <c r="F81" s="48">
        <v>0</v>
      </c>
      <c r="G81" s="48"/>
      <c r="H81" s="48"/>
      <c r="I81" s="49">
        <v>0</v>
      </c>
      <c r="J81" s="50">
        <f t="shared" si="33"/>
        <v>0</v>
      </c>
      <c r="K81" s="140"/>
      <c r="L81" s="140"/>
      <c r="M81" s="140"/>
      <c r="N81" s="140"/>
      <c r="O81" s="51"/>
      <c r="P81" s="51"/>
      <c r="Q81" s="133"/>
      <c r="R81" s="51"/>
      <c r="S81" s="51"/>
      <c r="T81" s="51"/>
      <c r="U81" s="140"/>
      <c r="V81" s="51"/>
      <c r="W81" s="51"/>
      <c r="X81" s="133"/>
      <c r="Y81" s="51"/>
      <c r="Z81" s="51"/>
      <c r="AA81" s="51"/>
      <c r="AB81" s="51"/>
      <c r="AC81" s="51"/>
      <c r="AD81" s="51"/>
      <c r="AE81" s="133"/>
      <c r="AF81" s="51"/>
      <c r="AG81" s="51"/>
      <c r="AH81" s="51"/>
      <c r="AI81" s="51"/>
      <c r="AJ81" s="51"/>
      <c r="AK81" s="51"/>
      <c r="AL81" s="133"/>
      <c r="AM81" s="51"/>
      <c r="AN81" s="51"/>
      <c r="AO81" s="51"/>
      <c r="AP81" s="54">
        <f>SUM(K81:AO81)</f>
        <v>0</v>
      </c>
      <c r="AQ81" s="55">
        <f>J81-AP81</f>
        <v>0</v>
      </c>
      <c r="AR81" s="56">
        <f>IF(AQ81&lt;0,AQ81,0)</f>
        <v>0</v>
      </c>
      <c r="AS81" s="57">
        <f>AQ81-AR81</f>
        <v>0</v>
      </c>
      <c r="AT81" s="110"/>
    </row>
    <row r="82" spans="1:46" x14ac:dyDescent="0.25">
      <c r="A82" s="72">
        <f>A81+1</f>
        <v>66</v>
      </c>
      <c r="B82" s="112" t="s">
        <v>216</v>
      </c>
      <c r="C82" s="112" t="s">
        <v>192</v>
      </c>
      <c r="D82" s="47" t="s">
        <v>56</v>
      </c>
      <c r="E82" s="119">
        <v>41299</v>
      </c>
      <c r="F82" s="48">
        <v>0</v>
      </c>
      <c r="G82" s="70"/>
      <c r="H82" s="70"/>
      <c r="I82" s="49">
        <v>0</v>
      </c>
      <c r="J82" s="50">
        <f t="shared" si="33"/>
        <v>0</v>
      </c>
      <c r="K82" s="140"/>
      <c r="L82" s="140"/>
      <c r="M82" s="140"/>
      <c r="N82" s="140"/>
      <c r="O82" s="51"/>
      <c r="P82" s="51"/>
      <c r="Q82" s="133"/>
      <c r="R82" s="51"/>
      <c r="S82" s="51"/>
      <c r="T82" s="51"/>
      <c r="U82" s="140"/>
      <c r="V82" s="51"/>
      <c r="W82" s="51"/>
      <c r="X82" s="133"/>
      <c r="Y82" s="51"/>
      <c r="Z82" s="51"/>
      <c r="AA82" s="51"/>
      <c r="AB82" s="51"/>
      <c r="AC82" s="51"/>
      <c r="AD82" s="51"/>
      <c r="AE82" s="133"/>
      <c r="AF82" s="51"/>
      <c r="AG82" s="51"/>
      <c r="AH82" s="51"/>
      <c r="AI82" s="51"/>
      <c r="AJ82" s="51"/>
      <c r="AK82" s="51"/>
      <c r="AL82" s="133"/>
      <c r="AM82" s="51"/>
      <c r="AN82" s="51"/>
      <c r="AO82" s="51"/>
      <c r="AP82" s="54">
        <f>SUM(K82:AO82)</f>
        <v>0</v>
      </c>
      <c r="AQ82" s="55">
        <f>J82-AP82</f>
        <v>0</v>
      </c>
      <c r="AR82" s="56">
        <f>IF(AQ82&lt;0,AQ82,0)</f>
        <v>0</v>
      </c>
      <c r="AS82" s="57">
        <f>AQ82-AR82</f>
        <v>0</v>
      </c>
      <c r="AT82" s="110"/>
    </row>
    <row r="83" spans="1:46" x14ac:dyDescent="0.25">
      <c r="A83" s="72">
        <f>A82+1</f>
        <v>67</v>
      </c>
      <c r="B83" s="112" t="s">
        <v>217</v>
      </c>
      <c r="C83" s="112" t="s">
        <v>193</v>
      </c>
      <c r="D83" s="47" t="s">
        <v>56</v>
      </c>
      <c r="E83" s="128">
        <v>41309</v>
      </c>
      <c r="F83" s="48">
        <v>0</v>
      </c>
      <c r="G83" s="70"/>
      <c r="H83" s="70"/>
      <c r="I83" s="49">
        <v>0</v>
      </c>
      <c r="J83" s="50">
        <f t="shared" si="33"/>
        <v>0</v>
      </c>
      <c r="K83" s="140"/>
      <c r="L83" s="140"/>
      <c r="M83" s="140"/>
      <c r="N83" s="140"/>
      <c r="O83" s="51"/>
      <c r="P83" s="51"/>
      <c r="Q83" s="133"/>
      <c r="R83" s="51"/>
      <c r="S83" s="51"/>
      <c r="T83" s="51"/>
      <c r="U83" s="140"/>
      <c r="V83" s="51"/>
      <c r="W83" s="51"/>
      <c r="X83" s="133"/>
      <c r="Y83" s="51"/>
      <c r="Z83" s="51"/>
      <c r="AA83" s="51"/>
      <c r="AB83" s="51"/>
      <c r="AC83" s="51"/>
      <c r="AD83" s="52"/>
      <c r="AE83" s="133"/>
      <c r="AF83" s="51"/>
      <c r="AG83" s="51"/>
      <c r="AH83" s="51"/>
      <c r="AI83" s="51"/>
      <c r="AJ83" s="51"/>
      <c r="AK83" s="51"/>
      <c r="AL83" s="133"/>
      <c r="AM83" s="51"/>
      <c r="AN83" s="51"/>
      <c r="AO83" s="51"/>
      <c r="AP83" s="54">
        <f>SUM(K83:AO83)</f>
        <v>0</v>
      </c>
      <c r="AQ83" s="55">
        <f>J83-AP83</f>
        <v>0</v>
      </c>
      <c r="AR83" s="56">
        <f>IF(AQ83&lt;0,AQ83,0)</f>
        <v>0</v>
      </c>
      <c r="AS83" s="57">
        <f>AQ83-AR83</f>
        <v>0</v>
      </c>
      <c r="AT83" s="110"/>
    </row>
    <row r="84" spans="1:46" x14ac:dyDescent="0.25">
      <c r="A84" s="72">
        <f>A83+1</f>
        <v>68</v>
      </c>
      <c r="B84" s="112" t="s">
        <v>218</v>
      </c>
      <c r="C84" s="112" t="s">
        <v>175</v>
      </c>
      <c r="D84" s="47" t="s">
        <v>56</v>
      </c>
      <c r="E84" s="128">
        <v>41337</v>
      </c>
      <c r="F84" s="48">
        <v>0</v>
      </c>
      <c r="G84" s="70"/>
      <c r="H84" s="70"/>
      <c r="I84" s="49">
        <v>0</v>
      </c>
      <c r="J84" s="50">
        <f t="shared" si="33"/>
        <v>0</v>
      </c>
      <c r="K84" s="143"/>
      <c r="L84" s="143"/>
      <c r="M84" s="143"/>
      <c r="N84" s="143"/>
      <c r="O84" s="98"/>
      <c r="P84" s="98"/>
      <c r="Q84" s="136"/>
      <c r="R84" s="98"/>
      <c r="S84" s="98"/>
      <c r="T84" s="98"/>
      <c r="U84" s="143"/>
      <c r="V84" s="98"/>
      <c r="W84" s="98"/>
      <c r="X84" s="136"/>
      <c r="Y84" s="98"/>
      <c r="Z84" s="98"/>
      <c r="AA84" s="98"/>
      <c r="AB84" s="98"/>
      <c r="AC84" s="98"/>
      <c r="AD84" s="99"/>
      <c r="AE84" s="136"/>
      <c r="AF84" s="98"/>
      <c r="AG84" s="98"/>
      <c r="AH84" s="98"/>
      <c r="AI84" s="98"/>
      <c r="AJ84" s="98"/>
      <c r="AK84" s="98"/>
      <c r="AL84" s="136"/>
      <c r="AM84" s="98"/>
      <c r="AN84" s="98"/>
      <c r="AO84" s="98"/>
      <c r="AP84" s="149"/>
      <c r="AQ84" s="150"/>
      <c r="AR84" s="151"/>
      <c r="AS84" s="152"/>
      <c r="AT84" s="110"/>
    </row>
    <row r="85" spans="1:46" ht="20.25" customHeight="1" x14ac:dyDescent="0.25">
      <c r="A85" s="36">
        <v>13</v>
      </c>
      <c r="B85" s="173"/>
      <c r="C85" s="38" t="s">
        <v>159</v>
      </c>
      <c r="D85" s="37"/>
      <c r="E85" s="115"/>
      <c r="F85" s="38"/>
      <c r="G85" s="38"/>
      <c r="H85" s="38"/>
      <c r="I85" s="38"/>
      <c r="J85" s="39"/>
      <c r="K85" s="109"/>
      <c r="L85" s="109"/>
      <c r="M85" s="109"/>
      <c r="N85" s="109"/>
      <c r="O85" s="40"/>
      <c r="P85" s="40"/>
      <c r="Q85" s="132"/>
      <c r="R85" s="40"/>
      <c r="S85" s="40"/>
      <c r="T85" s="40"/>
      <c r="U85" s="109"/>
      <c r="V85" s="40"/>
      <c r="W85" s="40"/>
      <c r="X85" s="132"/>
      <c r="Y85" s="40"/>
      <c r="Z85" s="40"/>
      <c r="AA85" s="40"/>
      <c r="AB85" s="40"/>
      <c r="AC85" s="40"/>
      <c r="AD85" s="40"/>
      <c r="AE85" s="132"/>
      <c r="AF85" s="40"/>
      <c r="AG85" s="40"/>
      <c r="AH85" s="40"/>
      <c r="AI85" s="40"/>
      <c r="AJ85" s="40"/>
      <c r="AK85" s="40"/>
      <c r="AL85" s="132"/>
      <c r="AM85" s="40"/>
      <c r="AN85" s="40"/>
      <c r="AO85" s="40"/>
      <c r="AP85" s="38"/>
      <c r="AQ85" s="38"/>
      <c r="AR85" s="41"/>
      <c r="AS85" s="42"/>
      <c r="AT85" s="43"/>
    </row>
    <row r="86" spans="1:46" x14ac:dyDescent="0.25">
      <c r="A86" s="45">
        <f>A84+1</f>
        <v>69</v>
      </c>
      <c r="B86" s="174" t="s">
        <v>160</v>
      </c>
      <c r="C86" s="73" t="s">
        <v>161</v>
      </c>
      <c r="D86" s="47" t="s">
        <v>56</v>
      </c>
      <c r="E86" s="119">
        <v>39741</v>
      </c>
      <c r="F86" s="48">
        <v>2.5</v>
      </c>
      <c r="G86" s="48"/>
      <c r="H86" s="48"/>
      <c r="I86" s="49">
        <v>1</v>
      </c>
      <c r="J86" s="50">
        <f>F86+G86+H86+I86</f>
        <v>3.5</v>
      </c>
      <c r="K86" s="140"/>
      <c r="L86" s="140"/>
      <c r="M86" s="140"/>
      <c r="N86" s="140"/>
      <c r="O86" s="51"/>
      <c r="P86" s="51">
        <v>1</v>
      </c>
      <c r="Q86" s="133"/>
      <c r="R86" s="51"/>
      <c r="S86" s="51"/>
      <c r="T86" s="51"/>
      <c r="U86" s="140"/>
      <c r="V86" s="51"/>
      <c r="W86" s="52"/>
      <c r="X86" s="137"/>
      <c r="Y86" s="52">
        <v>1</v>
      </c>
      <c r="Z86" s="52"/>
      <c r="AA86" s="52"/>
      <c r="AB86" s="52"/>
      <c r="AC86" s="52"/>
      <c r="AD86" s="52"/>
      <c r="AE86" s="137"/>
      <c r="AF86" s="52"/>
      <c r="AG86" s="52"/>
      <c r="AH86" s="52"/>
      <c r="AI86" s="52"/>
      <c r="AJ86" s="52"/>
      <c r="AK86" s="52"/>
      <c r="AL86" s="137"/>
      <c r="AM86" s="52"/>
      <c r="AN86" s="52"/>
      <c r="AO86" s="52"/>
      <c r="AP86" s="54">
        <f>SUM(K86:AO86)</f>
        <v>2</v>
      </c>
      <c r="AQ86" s="55">
        <f>J86-AP86</f>
        <v>1.5</v>
      </c>
      <c r="AR86" s="56">
        <f>IF(AQ86&lt;0,AQ86,0)</f>
        <v>0</v>
      </c>
      <c r="AS86" s="57">
        <f>AQ86-AR86</f>
        <v>1.5</v>
      </c>
      <c r="AT86" s="59"/>
    </row>
    <row r="87" spans="1:46" x14ac:dyDescent="0.25">
      <c r="A87" s="45">
        <f>A86+1</f>
        <v>70</v>
      </c>
      <c r="B87" s="174" t="s">
        <v>219</v>
      </c>
      <c r="C87" s="73" t="s">
        <v>162</v>
      </c>
      <c r="D87" s="47" t="s">
        <v>56</v>
      </c>
      <c r="E87" s="119">
        <v>41276</v>
      </c>
      <c r="F87" s="48">
        <v>0</v>
      </c>
      <c r="G87" s="48"/>
      <c r="H87" s="48"/>
      <c r="I87" s="49">
        <v>1</v>
      </c>
      <c r="J87" s="50">
        <f>F87+G87+H87+I87</f>
        <v>1</v>
      </c>
      <c r="K87" s="140"/>
      <c r="L87" s="140"/>
      <c r="M87" s="140"/>
      <c r="N87" s="140"/>
      <c r="O87" s="51"/>
      <c r="P87" s="51"/>
      <c r="Q87" s="133"/>
      <c r="R87" s="51"/>
      <c r="S87" s="51"/>
      <c r="T87" s="51"/>
      <c r="U87" s="140"/>
      <c r="V87" s="51"/>
      <c r="W87" s="52"/>
      <c r="X87" s="137"/>
      <c r="Y87" s="52"/>
      <c r="Z87" s="52"/>
      <c r="AA87" s="52"/>
      <c r="AB87" s="52"/>
      <c r="AC87" s="52"/>
      <c r="AD87" s="52"/>
      <c r="AE87" s="137"/>
      <c r="AF87" s="52"/>
      <c r="AG87" s="52"/>
      <c r="AH87" s="52"/>
      <c r="AI87" s="52"/>
      <c r="AJ87" s="52"/>
      <c r="AK87" s="52"/>
      <c r="AL87" s="137"/>
      <c r="AM87" s="52"/>
      <c r="AN87" s="52"/>
      <c r="AO87" s="52"/>
      <c r="AP87" s="54">
        <f>SUM(K87:AO87)</f>
        <v>0</v>
      </c>
      <c r="AQ87" s="55">
        <f>J87-AP87</f>
        <v>1</v>
      </c>
      <c r="AR87" s="56">
        <f>IF(AQ87&lt;0,AQ87,0)</f>
        <v>0</v>
      </c>
      <c r="AS87" s="57">
        <f>AQ87-AR87</f>
        <v>1</v>
      </c>
      <c r="AT87" s="59"/>
    </row>
    <row r="88" spans="1:46" x14ac:dyDescent="0.25">
      <c r="A88" s="45">
        <f>A87+1</f>
        <v>71</v>
      </c>
      <c r="B88" s="174" t="s">
        <v>220</v>
      </c>
      <c r="C88" s="73" t="s">
        <v>163</v>
      </c>
      <c r="D88" s="47" t="s">
        <v>56</v>
      </c>
      <c r="E88" s="119">
        <v>41276</v>
      </c>
      <c r="F88" s="48">
        <v>0</v>
      </c>
      <c r="G88" s="48"/>
      <c r="H88" s="48"/>
      <c r="I88" s="49">
        <v>1</v>
      </c>
      <c r="J88" s="50">
        <f>F88+G88+H88+I88</f>
        <v>1</v>
      </c>
      <c r="K88" s="140"/>
      <c r="L88" s="140"/>
      <c r="M88" s="140"/>
      <c r="N88" s="140"/>
      <c r="O88" s="51"/>
      <c r="P88" s="51"/>
      <c r="Q88" s="133"/>
      <c r="R88" s="51"/>
      <c r="S88" s="51"/>
      <c r="T88" s="51"/>
      <c r="U88" s="140"/>
      <c r="V88" s="51"/>
      <c r="W88" s="52"/>
      <c r="X88" s="137"/>
      <c r="Y88" s="52"/>
      <c r="Z88" s="52"/>
      <c r="AA88" s="52"/>
      <c r="AB88" s="52"/>
      <c r="AC88" s="52"/>
      <c r="AD88" s="52"/>
      <c r="AE88" s="137"/>
      <c r="AF88" s="52"/>
      <c r="AG88" s="52"/>
      <c r="AH88" s="52"/>
      <c r="AI88" s="52"/>
      <c r="AJ88" s="52"/>
      <c r="AK88" s="52"/>
      <c r="AL88" s="137"/>
      <c r="AM88" s="52"/>
      <c r="AN88" s="52"/>
      <c r="AO88" s="52"/>
      <c r="AP88" s="54">
        <f>SUM(K88:AO88)</f>
        <v>0</v>
      </c>
      <c r="AQ88" s="55">
        <f>J88-AP88</f>
        <v>1</v>
      </c>
      <c r="AR88" s="56">
        <f>IF(AQ88&lt;0,AQ88,0)</f>
        <v>0</v>
      </c>
      <c r="AS88" s="57">
        <f>AQ88-AR88</f>
        <v>1</v>
      </c>
      <c r="AT88" s="59"/>
    </row>
    <row r="89" spans="1:46" x14ac:dyDescent="0.25">
      <c r="A89" s="72">
        <f>A88+1</f>
        <v>72</v>
      </c>
      <c r="B89" s="174" t="s">
        <v>221</v>
      </c>
      <c r="C89" s="127" t="s">
        <v>183</v>
      </c>
      <c r="D89" s="47" t="s">
        <v>56</v>
      </c>
      <c r="E89" s="119">
        <v>41267</v>
      </c>
      <c r="F89" s="48">
        <v>0</v>
      </c>
      <c r="G89" s="48"/>
      <c r="H89" s="48"/>
      <c r="I89" s="49">
        <v>1</v>
      </c>
      <c r="J89" s="50">
        <f>F89+G89+H89+I89</f>
        <v>1</v>
      </c>
      <c r="K89" s="143"/>
      <c r="L89" s="143"/>
      <c r="M89" s="143"/>
      <c r="N89" s="143"/>
      <c r="O89" s="98"/>
      <c r="P89" s="98"/>
      <c r="Q89" s="136"/>
      <c r="R89" s="98"/>
      <c r="S89" s="98"/>
      <c r="T89" s="98"/>
      <c r="U89" s="143"/>
      <c r="V89" s="98"/>
      <c r="W89" s="98"/>
      <c r="X89" s="136"/>
      <c r="Y89" s="98"/>
      <c r="Z89" s="98"/>
      <c r="AA89" s="98"/>
      <c r="AB89" s="98"/>
      <c r="AC89" s="98"/>
      <c r="AD89" s="98"/>
      <c r="AE89" s="136"/>
      <c r="AF89" s="98"/>
      <c r="AG89" s="98"/>
      <c r="AH89" s="98"/>
      <c r="AI89" s="98"/>
      <c r="AJ89" s="98"/>
      <c r="AK89" s="98"/>
      <c r="AL89" s="136"/>
      <c r="AM89" s="98"/>
      <c r="AN89" s="98"/>
      <c r="AO89" s="98"/>
      <c r="AP89" s="54">
        <f>SUM(K89:AO89)</f>
        <v>0</v>
      </c>
      <c r="AQ89" s="55">
        <f>J89-AP89</f>
        <v>1</v>
      </c>
      <c r="AR89" s="56">
        <f>IF(AQ89&lt;0,AQ89,0)</f>
        <v>0</v>
      </c>
      <c r="AS89" s="57">
        <f>AQ89-AR89</f>
        <v>1</v>
      </c>
      <c r="AT89" s="110"/>
    </row>
    <row r="90" spans="1:46" x14ac:dyDescent="0.25">
      <c r="A90" s="72">
        <f>A89+1</f>
        <v>73</v>
      </c>
      <c r="B90" s="181" t="s">
        <v>222</v>
      </c>
      <c r="C90" s="107" t="s">
        <v>173</v>
      </c>
      <c r="D90" s="47" t="s">
        <v>56</v>
      </c>
      <c r="E90" s="119">
        <v>41325</v>
      </c>
      <c r="F90" s="48">
        <v>0</v>
      </c>
      <c r="H90" s="48"/>
      <c r="I90" s="49">
        <v>0</v>
      </c>
      <c r="J90" s="50">
        <f>F90+G90+H90+I90</f>
        <v>0</v>
      </c>
      <c r="K90" s="143"/>
      <c r="L90" s="143"/>
      <c r="M90" s="143"/>
      <c r="N90" s="143"/>
      <c r="O90" s="98"/>
      <c r="P90" s="98"/>
      <c r="Q90" s="136"/>
      <c r="R90" s="98"/>
      <c r="S90" s="98"/>
      <c r="T90" s="98"/>
      <c r="U90" s="143"/>
      <c r="V90" s="98"/>
      <c r="W90" s="98"/>
      <c r="X90" s="136"/>
      <c r="Y90" s="98"/>
      <c r="Z90" s="98"/>
      <c r="AA90" s="98"/>
      <c r="AB90" s="98"/>
      <c r="AC90" s="98"/>
      <c r="AD90" s="98"/>
      <c r="AE90" s="136"/>
      <c r="AF90" s="98"/>
      <c r="AG90" s="98"/>
      <c r="AH90" s="98"/>
      <c r="AI90" s="98"/>
      <c r="AJ90" s="98"/>
      <c r="AK90" s="98"/>
      <c r="AL90" s="136"/>
      <c r="AM90" s="98"/>
      <c r="AN90" s="98"/>
      <c r="AO90" s="98"/>
      <c r="AP90" s="54">
        <f>SUM(K90:AO90)</f>
        <v>0</v>
      </c>
      <c r="AQ90" s="55">
        <f>J90-AP90</f>
        <v>0</v>
      </c>
      <c r="AR90" s="56">
        <f>IF(AQ90&lt;0,AQ90,0)</f>
        <v>0</v>
      </c>
      <c r="AS90" s="57">
        <f>AQ90-AR90</f>
        <v>0</v>
      </c>
      <c r="AT90" s="110"/>
    </row>
    <row r="91" spans="1:46" ht="20.25" customHeight="1" x14ac:dyDescent="0.25">
      <c r="A91" s="36">
        <v>14</v>
      </c>
      <c r="B91" s="173"/>
      <c r="C91" s="38" t="s">
        <v>177</v>
      </c>
      <c r="D91" s="37"/>
      <c r="E91" s="115"/>
      <c r="F91" s="38"/>
      <c r="G91" s="38"/>
      <c r="H91" s="38"/>
      <c r="I91" s="38"/>
      <c r="J91" s="39"/>
      <c r="K91" s="109"/>
      <c r="L91" s="109"/>
      <c r="M91" s="109"/>
      <c r="N91" s="109"/>
      <c r="O91" s="40"/>
      <c r="P91" s="40"/>
      <c r="Q91" s="132"/>
      <c r="R91" s="40"/>
      <c r="S91" s="40"/>
      <c r="T91" s="40"/>
      <c r="U91" s="109"/>
      <c r="V91" s="40"/>
      <c r="W91" s="40"/>
      <c r="X91" s="132"/>
      <c r="Y91" s="40"/>
      <c r="Z91" s="40"/>
      <c r="AA91" s="40"/>
      <c r="AB91" s="40"/>
      <c r="AC91" s="40"/>
      <c r="AD91" s="40"/>
      <c r="AE91" s="132"/>
      <c r="AF91" s="40"/>
      <c r="AG91" s="40"/>
      <c r="AH91" s="40"/>
      <c r="AI91" s="40"/>
      <c r="AJ91" s="40"/>
      <c r="AK91" s="40"/>
      <c r="AL91" s="132"/>
      <c r="AM91" s="40"/>
      <c r="AN91" s="40"/>
      <c r="AO91" s="40"/>
      <c r="AP91" s="38"/>
      <c r="AQ91" s="38"/>
      <c r="AR91" s="41"/>
      <c r="AS91" s="42"/>
      <c r="AT91" s="43"/>
    </row>
    <row r="92" spans="1:46" x14ac:dyDescent="0.25">
      <c r="A92" s="45">
        <f>A90+1</f>
        <v>74</v>
      </c>
      <c r="B92" s="174" t="s">
        <v>206</v>
      </c>
      <c r="C92" s="73" t="s">
        <v>178</v>
      </c>
      <c r="D92" s="47" t="s">
        <v>56</v>
      </c>
      <c r="E92" s="119">
        <v>41334</v>
      </c>
      <c r="F92" s="48">
        <v>0</v>
      </c>
      <c r="G92" s="48"/>
      <c r="H92" s="48"/>
      <c r="I92" s="49">
        <v>0</v>
      </c>
      <c r="J92" s="50">
        <f>F92+G92+H92+I92</f>
        <v>0</v>
      </c>
      <c r="K92" s="140"/>
      <c r="L92" s="140"/>
      <c r="M92" s="140"/>
      <c r="N92" s="140"/>
      <c r="O92" s="51"/>
      <c r="P92" s="51"/>
      <c r="Q92" s="133"/>
      <c r="R92" s="51"/>
      <c r="S92" s="51"/>
      <c r="T92" s="51"/>
      <c r="U92" s="140"/>
      <c r="V92" s="51"/>
      <c r="W92" s="52"/>
      <c r="X92" s="137"/>
      <c r="Y92" s="52"/>
      <c r="Z92" s="52"/>
      <c r="AA92" s="52"/>
      <c r="AB92" s="52"/>
      <c r="AC92" s="52"/>
      <c r="AD92" s="52"/>
      <c r="AE92" s="137"/>
      <c r="AF92" s="52"/>
      <c r="AG92" s="52"/>
      <c r="AH92" s="52"/>
      <c r="AI92" s="52"/>
      <c r="AJ92" s="52"/>
      <c r="AK92" s="52"/>
      <c r="AL92" s="137"/>
      <c r="AM92" s="52"/>
      <c r="AN92" s="52"/>
      <c r="AO92" s="52"/>
      <c r="AP92" s="54">
        <f>SUM(K92:AO92)</f>
        <v>0</v>
      </c>
      <c r="AQ92" s="55">
        <f>J92-AP92</f>
        <v>0</v>
      </c>
      <c r="AR92" s="56">
        <f>IF(AQ92&lt;0,AQ92,0)</f>
        <v>0</v>
      </c>
      <c r="AS92" s="57">
        <f>AQ92-AR92</f>
        <v>0</v>
      </c>
      <c r="AT92" s="59"/>
    </row>
    <row r="93" spans="1:46" x14ac:dyDescent="0.25">
      <c r="AS93" s="182">
        <f>SUM(AS6:AS92)</f>
        <v>203.5</v>
      </c>
    </row>
  </sheetData>
  <autoFilter ref="A4:IU93"/>
  <customSheetViews>
    <customSheetView guid="{8EFD07E6-2179-4B86-B1F2-8BFF9E102645}" scale="115" showAutoFilter="1" hiddenColumns="1">
      <pane xSplit="10" ySplit="4" topLeftCell="AH26" activePane="bottomRight" state="frozen"/>
      <selection pane="bottomRight" activeCell="AQ96" sqref="AQ96"/>
      <pageMargins left="0.7" right="0.7" top="0.75" bottom="0.75" header="0.3" footer="0.3"/>
      <pageSetup orientation="portrait" horizontalDpi="0" verticalDpi="0" r:id="rId1"/>
      <autoFilter ref="A4:IU93"/>
    </customSheetView>
    <customSheetView guid="{D4C5DEE2-2311-4642-84B6-2E71EAACFE6D}" scale="115" showAutoFilter="1" hiddenColumns="1">
      <pane xSplit="10" ySplit="4" topLeftCell="K83" activePane="bottomRight" state="frozen"/>
      <selection pane="bottomRight" activeCell="B92" sqref="B92"/>
      <pageMargins left="0.7" right="0.7" top="0.75" bottom="0.75" header="0.3" footer="0.3"/>
      <pageSetup orientation="portrait" horizontalDpi="0" verticalDpi="0" r:id="rId2"/>
      <autoFilter ref="A4:IU93"/>
    </customSheetView>
    <customSheetView guid="{2A0E4364-AB45-4F94-A442-E548A39F1C61}" showAutoFilter="1" hiddenColumns="1">
      <pane xSplit="10" ySplit="4" topLeftCell="K95" activePane="bottomRight" state="frozen"/>
      <selection pane="bottomRight" activeCell="F17" sqref="F17"/>
      <pageMargins left="0.7" right="0.7" top="0.75" bottom="0.75" header="0.3" footer="0.3"/>
      <pageSetup orientation="portrait" horizontalDpi="0" verticalDpi="0" r:id="rId3"/>
      <autoFilter ref="A4:IU93"/>
    </customSheetView>
    <customSheetView guid="{D25C78CA-95ED-43B0-83AB-8C4576FD0FBF}" showAutoFilter="1" hiddenColumns="1">
      <pane xSplit="10" ySplit="4" topLeftCell="K95" activePane="bottomRight" state="frozen"/>
      <selection pane="bottomRight" activeCell="F17" sqref="F17"/>
      <pageMargins left="0.7" right="0.7" top="0.75" bottom="0.75" header="0.3" footer="0.3"/>
      <pageSetup orientation="portrait" horizontalDpi="0" verticalDpi="0" r:id="rId4"/>
      <autoFilter ref="A4:IU93"/>
    </customSheetView>
  </customSheetViews>
  <conditionalFormatting sqref="AQ6:AQ7 AQ9:AQ16 AQ50:AQ61 AQ41:AQ42 AQ18:AQ29 AQ64:AQ70 AQ72 AQ75:AQ86 AQ45:AQ46 AQ89:AQ90 AQ31:AQ39">
    <cfRule type="cellIs" dxfId="31" priority="32" stopIfTrue="1" operator="lessThan">
      <formula>0</formula>
    </cfRule>
  </conditionalFormatting>
  <conditionalFormatting sqref="AR50:AR61 AR41:AR42 AR75:AR77 AR64:AR70 AR72 AR79:AR86 AR45:AR46 AR89:AR90 AR31:AR39 AR5:AR29">
    <cfRule type="cellIs" dxfId="30" priority="31" operator="lessThan">
      <formula>0</formula>
    </cfRule>
  </conditionalFormatting>
  <conditionalFormatting sqref="AQ71">
    <cfRule type="cellIs" dxfId="29" priority="30" stopIfTrue="1" operator="lessThan">
      <formula>0</formula>
    </cfRule>
  </conditionalFormatting>
  <conditionalFormatting sqref="AR71">
    <cfRule type="cellIs" dxfId="28" priority="29" operator="lessThan">
      <formula>0</formula>
    </cfRule>
  </conditionalFormatting>
  <conditionalFormatting sqref="CU78 EZ78 HE78">
    <cfRule type="cellIs" dxfId="27" priority="28" stopIfTrue="1" operator="lessThan">
      <formula>0</formula>
    </cfRule>
  </conditionalFormatting>
  <conditionalFormatting sqref="CV78 FA78 HF78 AR78">
    <cfRule type="cellIs" dxfId="26" priority="27" operator="lessThan">
      <formula>0</formula>
    </cfRule>
  </conditionalFormatting>
  <conditionalFormatting sqref="AQ73">
    <cfRule type="cellIs" dxfId="25" priority="26" stopIfTrue="1" operator="lessThan">
      <formula>0</formula>
    </cfRule>
  </conditionalFormatting>
  <conditionalFormatting sqref="AR73">
    <cfRule type="cellIs" dxfId="24" priority="25" operator="lessThan">
      <formula>0</formula>
    </cfRule>
  </conditionalFormatting>
  <conditionalFormatting sqref="AQ74">
    <cfRule type="cellIs" dxfId="23" priority="24" stopIfTrue="1" operator="lessThan">
      <formula>0</formula>
    </cfRule>
  </conditionalFormatting>
  <conditionalFormatting sqref="AR74">
    <cfRule type="cellIs" dxfId="22" priority="23" operator="lessThan">
      <formula>0</formula>
    </cfRule>
  </conditionalFormatting>
  <conditionalFormatting sqref="AQ63">
    <cfRule type="cellIs" dxfId="21" priority="22" stopIfTrue="1" operator="lessThan">
      <formula>0</formula>
    </cfRule>
  </conditionalFormatting>
  <conditionalFormatting sqref="AR63">
    <cfRule type="cellIs" dxfId="20" priority="21" operator="lessThan">
      <formula>0</formula>
    </cfRule>
  </conditionalFormatting>
  <conditionalFormatting sqref="AQ40">
    <cfRule type="cellIs" dxfId="19" priority="20" stopIfTrue="1" operator="lessThan">
      <formula>0</formula>
    </cfRule>
  </conditionalFormatting>
  <conditionalFormatting sqref="AR40">
    <cfRule type="cellIs" dxfId="18" priority="19" operator="lessThan">
      <formula>0</formula>
    </cfRule>
  </conditionalFormatting>
  <conditionalFormatting sqref="AQ49">
    <cfRule type="cellIs" dxfId="17" priority="18" stopIfTrue="1" operator="lessThan">
      <formula>0</formula>
    </cfRule>
  </conditionalFormatting>
  <conditionalFormatting sqref="AR49">
    <cfRule type="cellIs" dxfId="16" priority="17" operator="lessThan">
      <formula>0</formula>
    </cfRule>
  </conditionalFormatting>
  <conditionalFormatting sqref="AQ62">
    <cfRule type="cellIs" dxfId="15" priority="16" stopIfTrue="1" operator="lessThan">
      <formula>0</formula>
    </cfRule>
  </conditionalFormatting>
  <conditionalFormatting sqref="AR62">
    <cfRule type="cellIs" dxfId="14" priority="15" operator="lessThan">
      <formula>0</formula>
    </cfRule>
  </conditionalFormatting>
  <conditionalFormatting sqref="AQ43:AQ44">
    <cfRule type="cellIs" dxfId="13" priority="14" stopIfTrue="1" operator="lessThan">
      <formula>0</formula>
    </cfRule>
  </conditionalFormatting>
  <conditionalFormatting sqref="AR43:AR44">
    <cfRule type="cellIs" dxfId="12" priority="13" operator="lessThan">
      <formula>0</formula>
    </cfRule>
  </conditionalFormatting>
  <conditionalFormatting sqref="AQ87:AQ88">
    <cfRule type="cellIs" dxfId="11" priority="12" stopIfTrue="1" operator="lessThan">
      <formula>0</formula>
    </cfRule>
  </conditionalFormatting>
  <conditionalFormatting sqref="AR87:AR88">
    <cfRule type="cellIs" dxfId="10" priority="11" operator="lessThan">
      <formula>0</formula>
    </cfRule>
  </conditionalFormatting>
  <conditionalFormatting sqref="AQ30">
    <cfRule type="cellIs" dxfId="9" priority="10" stopIfTrue="1" operator="lessThan">
      <formula>0</formula>
    </cfRule>
  </conditionalFormatting>
  <conditionalFormatting sqref="AR30">
    <cfRule type="cellIs" dxfId="8" priority="9" operator="lessThan">
      <formula>0</formula>
    </cfRule>
  </conditionalFormatting>
  <conditionalFormatting sqref="AQ47">
    <cfRule type="cellIs" dxfId="7" priority="8" stopIfTrue="1" operator="lessThan">
      <formula>0</formula>
    </cfRule>
  </conditionalFormatting>
  <conditionalFormatting sqref="AR47">
    <cfRule type="cellIs" dxfId="6" priority="7" operator="lessThan">
      <formula>0</formula>
    </cfRule>
  </conditionalFormatting>
  <conditionalFormatting sqref="AQ48">
    <cfRule type="cellIs" dxfId="5" priority="6" stopIfTrue="1" operator="lessThan">
      <formula>0</formula>
    </cfRule>
  </conditionalFormatting>
  <conditionalFormatting sqref="AR48">
    <cfRule type="cellIs" dxfId="4" priority="5" operator="lessThan">
      <formula>0</formula>
    </cfRule>
  </conditionalFormatting>
  <conditionalFormatting sqref="AQ91">
    <cfRule type="cellIs" dxfId="3" priority="4" stopIfTrue="1" operator="lessThan">
      <formula>0</formula>
    </cfRule>
  </conditionalFormatting>
  <conditionalFormatting sqref="AR91">
    <cfRule type="cellIs" dxfId="2" priority="3" operator="lessThan">
      <formula>0</formula>
    </cfRule>
  </conditionalFormatting>
  <conditionalFormatting sqref="AQ92">
    <cfRule type="cellIs" dxfId="1" priority="2" stopIfTrue="1" operator="lessThan">
      <formula>0</formula>
    </cfRule>
  </conditionalFormatting>
  <conditionalFormatting sqref="AR92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0" verticalDpi="0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VD112"/>
  <sheetViews>
    <sheetView workbookViewId="0">
      <selection activeCell="I19" sqref="I19"/>
    </sheetView>
  </sheetViews>
  <sheetFormatPr defaultRowHeight="15" x14ac:dyDescent="0.25"/>
  <cols>
    <col min="1" max="1" width="5.28515625" style="154" customWidth="1"/>
    <col min="2" max="2" width="9.140625" customWidth="1"/>
    <col min="3" max="3" width="23.85546875" customWidth="1"/>
    <col min="4" max="4" width="11.5703125" customWidth="1"/>
    <col min="5" max="5" width="9.140625" style="129" customWidth="1"/>
    <col min="6" max="6" width="6.42578125" customWidth="1"/>
    <col min="7" max="7" width="8.28515625" hidden="1" customWidth="1"/>
    <col min="8" max="8" width="7" customWidth="1"/>
    <col min="9" max="9" width="12.85546875" style="5" bestFit="1" customWidth="1"/>
    <col min="10" max="10" width="11" style="10" bestFit="1" customWidth="1"/>
    <col min="11" max="11" width="3.42578125" style="139" customWidth="1"/>
    <col min="12" max="15" width="3.42578125" customWidth="1"/>
    <col min="16" max="16" width="7.85546875" customWidth="1"/>
    <col min="17" max="17" width="3.42578125" customWidth="1"/>
    <col min="18" max="18" width="3.42578125" style="139" customWidth="1"/>
    <col min="19" max="30" width="3.42578125" customWidth="1"/>
    <col min="31" max="31" width="7.42578125" customWidth="1"/>
    <col min="32" max="40" width="3.42578125" customWidth="1"/>
    <col min="41" max="41" width="4.5703125" style="3" customWidth="1"/>
    <col min="42" max="42" width="6.7109375" customWidth="1"/>
    <col min="43" max="43" width="8" style="4" customWidth="1"/>
    <col min="44" max="44" width="8.28515625" style="5" customWidth="1"/>
    <col min="45" max="45" width="10.28515625" customWidth="1"/>
    <col min="46" max="46" width="7" customWidth="1"/>
    <col min="47" max="69" width="9.140625" customWidth="1"/>
    <col min="246" max="246" width="5.28515625" customWidth="1"/>
    <col min="247" max="247" width="9.140625" hidden="1" customWidth="1"/>
    <col min="248" max="248" width="17.42578125" customWidth="1"/>
    <col min="249" max="249" width="10" bestFit="1" customWidth="1"/>
    <col min="250" max="250" width="7.85546875" customWidth="1"/>
    <col min="251" max="251" width="6.42578125" customWidth="1"/>
    <col min="252" max="252" width="9.140625" hidden="1" customWidth="1"/>
    <col min="253" max="253" width="7" customWidth="1"/>
    <col min="254" max="254" width="6" customWidth="1"/>
    <col min="255" max="255" width="7.7109375" customWidth="1"/>
    <col min="256" max="286" width="3.42578125" customWidth="1"/>
    <col min="287" max="287" width="4.5703125" customWidth="1"/>
    <col min="288" max="288" width="6.7109375" customWidth="1"/>
    <col min="289" max="289" width="8" customWidth="1"/>
    <col min="290" max="290" width="8.28515625" customWidth="1"/>
    <col min="291" max="299" width="3.42578125" customWidth="1"/>
    <col min="300" max="300" width="4.28515625" customWidth="1"/>
    <col min="301" max="301" width="10.28515625" customWidth="1"/>
    <col min="302" max="302" width="7" customWidth="1"/>
    <col min="303" max="325" width="9.140625" customWidth="1"/>
    <col min="502" max="502" width="5.28515625" customWidth="1"/>
    <col min="503" max="503" width="9.140625" hidden="1" customWidth="1"/>
    <col min="504" max="504" width="17.42578125" customWidth="1"/>
    <col min="505" max="505" width="10" bestFit="1" customWidth="1"/>
    <col min="506" max="506" width="7.85546875" customWidth="1"/>
    <col min="507" max="507" width="6.42578125" customWidth="1"/>
    <col min="508" max="508" width="9.140625" hidden="1" customWidth="1"/>
    <col min="509" max="509" width="7" customWidth="1"/>
    <col min="510" max="510" width="6" customWidth="1"/>
    <col min="511" max="511" width="7.7109375" customWidth="1"/>
    <col min="512" max="542" width="3.42578125" customWidth="1"/>
    <col min="543" max="543" width="4.5703125" customWidth="1"/>
    <col min="544" max="544" width="6.7109375" customWidth="1"/>
    <col min="545" max="545" width="8" customWidth="1"/>
    <col min="546" max="546" width="8.28515625" customWidth="1"/>
    <col min="547" max="555" width="3.42578125" customWidth="1"/>
    <col min="556" max="556" width="4.28515625" customWidth="1"/>
    <col min="557" max="557" width="10.28515625" customWidth="1"/>
    <col min="558" max="558" width="7" customWidth="1"/>
    <col min="559" max="581" width="9.140625" customWidth="1"/>
    <col min="758" max="758" width="5.28515625" customWidth="1"/>
    <col min="759" max="759" width="9.140625" hidden="1" customWidth="1"/>
    <col min="760" max="760" width="17.42578125" customWidth="1"/>
    <col min="761" max="761" width="10" bestFit="1" customWidth="1"/>
    <col min="762" max="762" width="7.85546875" customWidth="1"/>
    <col min="763" max="763" width="6.42578125" customWidth="1"/>
    <col min="764" max="764" width="9.140625" hidden="1" customWidth="1"/>
    <col min="765" max="765" width="7" customWidth="1"/>
    <col min="766" max="766" width="6" customWidth="1"/>
    <col min="767" max="767" width="7.7109375" customWidth="1"/>
    <col min="768" max="798" width="3.42578125" customWidth="1"/>
    <col min="799" max="799" width="4.5703125" customWidth="1"/>
    <col min="800" max="800" width="6.7109375" customWidth="1"/>
    <col min="801" max="801" width="8" customWidth="1"/>
    <col min="802" max="802" width="8.28515625" customWidth="1"/>
    <col min="803" max="811" width="3.42578125" customWidth="1"/>
    <col min="812" max="812" width="4.28515625" customWidth="1"/>
    <col min="813" max="813" width="10.28515625" customWidth="1"/>
    <col min="814" max="814" width="7" customWidth="1"/>
    <col min="815" max="837" width="9.140625" customWidth="1"/>
    <col min="1014" max="1014" width="5.28515625" customWidth="1"/>
    <col min="1015" max="1015" width="9.140625" hidden="1" customWidth="1"/>
    <col min="1016" max="1016" width="17.42578125" customWidth="1"/>
    <col min="1017" max="1017" width="10" bestFit="1" customWidth="1"/>
    <col min="1018" max="1018" width="7.85546875" customWidth="1"/>
    <col min="1019" max="1019" width="6.42578125" customWidth="1"/>
    <col min="1020" max="1020" width="9.140625" hidden="1" customWidth="1"/>
    <col min="1021" max="1021" width="7" customWidth="1"/>
    <col min="1022" max="1022" width="6" customWidth="1"/>
    <col min="1023" max="1023" width="7.7109375" customWidth="1"/>
    <col min="1024" max="1054" width="3.42578125" customWidth="1"/>
    <col min="1055" max="1055" width="4.5703125" customWidth="1"/>
    <col min="1056" max="1056" width="6.7109375" customWidth="1"/>
    <col min="1057" max="1057" width="8" customWidth="1"/>
    <col min="1058" max="1058" width="8.28515625" customWidth="1"/>
    <col min="1059" max="1067" width="3.42578125" customWidth="1"/>
    <col min="1068" max="1068" width="4.28515625" customWidth="1"/>
    <col min="1069" max="1069" width="10.28515625" customWidth="1"/>
    <col min="1070" max="1070" width="7" customWidth="1"/>
    <col min="1071" max="1093" width="9.140625" customWidth="1"/>
    <col min="1270" max="1270" width="5.28515625" customWidth="1"/>
    <col min="1271" max="1271" width="9.140625" hidden="1" customWidth="1"/>
    <col min="1272" max="1272" width="17.42578125" customWidth="1"/>
    <col min="1273" max="1273" width="10" bestFit="1" customWidth="1"/>
    <col min="1274" max="1274" width="7.85546875" customWidth="1"/>
    <col min="1275" max="1275" width="6.42578125" customWidth="1"/>
    <col min="1276" max="1276" width="9.140625" hidden="1" customWidth="1"/>
    <col min="1277" max="1277" width="7" customWidth="1"/>
    <col min="1278" max="1278" width="6" customWidth="1"/>
    <col min="1279" max="1279" width="7.7109375" customWidth="1"/>
    <col min="1280" max="1310" width="3.42578125" customWidth="1"/>
    <col min="1311" max="1311" width="4.5703125" customWidth="1"/>
    <col min="1312" max="1312" width="6.7109375" customWidth="1"/>
    <col min="1313" max="1313" width="8" customWidth="1"/>
    <col min="1314" max="1314" width="8.28515625" customWidth="1"/>
    <col min="1315" max="1323" width="3.42578125" customWidth="1"/>
    <col min="1324" max="1324" width="4.28515625" customWidth="1"/>
    <col min="1325" max="1325" width="10.28515625" customWidth="1"/>
    <col min="1326" max="1326" width="7" customWidth="1"/>
    <col min="1327" max="1349" width="9.140625" customWidth="1"/>
    <col min="1526" max="1526" width="5.28515625" customWidth="1"/>
    <col min="1527" max="1527" width="9.140625" hidden="1" customWidth="1"/>
    <col min="1528" max="1528" width="17.42578125" customWidth="1"/>
    <col min="1529" max="1529" width="10" bestFit="1" customWidth="1"/>
    <col min="1530" max="1530" width="7.85546875" customWidth="1"/>
    <col min="1531" max="1531" width="6.42578125" customWidth="1"/>
    <col min="1532" max="1532" width="9.140625" hidden="1" customWidth="1"/>
    <col min="1533" max="1533" width="7" customWidth="1"/>
    <col min="1534" max="1534" width="6" customWidth="1"/>
    <col min="1535" max="1535" width="7.7109375" customWidth="1"/>
    <col min="1536" max="1566" width="3.42578125" customWidth="1"/>
    <col min="1567" max="1567" width="4.5703125" customWidth="1"/>
    <col min="1568" max="1568" width="6.7109375" customWidth="1"/>
    <col min="1569" max="1569" width="8" customWidth="1"/>
    <col min="1570" max="1570" width="8.28515625" customWidth="1"/>
    <col min="1571" max="1579" width="3.42578125" customWidth="1"/>
    <col min="1580" max="1580" width="4.28515625" customWidth="1"/>
    <col min="1581" max="1581" width="10.28515625" customWidth="1"/>
    <col min="1582" max="1582" width="7" customWidth="1"/>
    <col min="1583" max="1605" width="9.140625" customWidth="1"/>
    <col min="1782" max="1782" width="5.28515625" customWidth="1"/>
    <col min="1783" max="1783" width="9.140625" hidden="1" customWidth="1"/>
    <col min="1784" max="1784" width="17.42578125" customWidth="1"/>
    <col min="1785" max="1785" width="10" bestFit="1" customWidth="1"/>
    <col min="1786" max="1786" width="7.85546875" customWidth="1"/>
    <col min="1787" max="1787" width="6.42578125" customWidth="1"/>
    <col min="1788" max="1788" width="9.140625" hidden="1" customWidth="1"/>
    <col min="1789" max="1789" width="7" customWidth="1"/>
    <col min="1790" max="1790" width="6" customWidth="1"/>
    <col min="1791" max="1791" width="7.7109375" customWidth="1"/>
    <col min="1792" max="1822" width="3.42578125" customWidth="1"/>
    <col min="1823" max="1823" width="4.5703125" customWidth="1"/>
    <col min="1824" max="1824" width="6.7109375" customWidth="1"/>
    <col min="1825" max="1825" width="8" customWidth="1"/>
    <col min="1826" max="1826" width="8.28515625" customWidth="1"/>
    <col min="1827" max="1835" width="3.42578125" customWidth="1"/>
    <col min="1836" max="1836" width="4.28515625" customWidth="1"/>
    <col min="1837" max="1837" width="10.28515625" customWidth="1"/>
    <col min="1838" max="1838" width="7" customWidth="1"/>
    <col min="1839" max="1861" width="9.140625" customWidth="1"/>
    <col min="2038" max="2038" width="5.28515625" customWidth="1"/>
    <col min="2039" max="2039" width="9.140625" hidden="1" customWidth="1"/>
    <col min="2040" max="2040" width="17.42578125" customWidth="1"/>
    <col min="2041" max="2041" width="10" bestFit="1" customWidth="1"/>
    <col min="2042" max="2042" width="7.85546875" customWidth="1"/>
    <col min="2043" max="2043" width="6.42578125" customWidth="1"/>
    <col min="2044" max="2044" width="9.140625" hidden="1" customWidth="1"/>
    <col min="2045" max="2045" width="7" customWidth="1"/>
    <col min="2046" max="2046" width="6" customWidth="1"/>
    <col min="2047" max="2047" width="7.7109375" customWidth="1"/>
    <col min="2048" max="2078" width="3.42578125" customWidth="1"/>
    <col min="2079" max="2079" width="4.5703125" customWidth="1"/>
    <col min="2080" max="2080" width="6.7109375" customWidth="1"/>
    <col min="2081" max="2081" width="8" customWidth="1"/>
    <col min="2082" max="2082" width="8.28515625" customWidth="1"/>
    <col min="2083" max="2091" width="3.42578125" customWidth="1"/>
    <col min="2092" max="2092" width="4.28515625" customWidth="1"/>
    <col min="2093" max="2093" width="10.28515625" customWidth="1"/>
    <col min="2094" max="2094" width="7" customWidth="1"/>
    <col min="2095" max="2117" width="9.140625" customWidth="1"/>
    <col min="2294" max="2294" width="5.28515625" customWidth="1"/>
    <col min="2295" max="2295" width="9.140625" hidden="1" customWidth="1"/>
    <col min="2296" max="2296" width="17.42578125" customWidth="1"/>
    <col min="2297" max="2297" width="10" bestFit="1" customWidth="1"/>
    <col min="2298" max="2298" width="7.85546875" customWidth="1"/>
    <col min="2299" max="2299" width="6.42578125" customWidth="1"/>
    <col min="2300" max="2300" width="9.140625" hidden="1" customWidth="1"/>
    <col min="2301" max="2301" width="7" customWidth="1"/>
    <col min="2302" max="2302" width="6" customWidth="1"/>
    <col min="2303" max="2303" width="7.7109375" customWidth="1"/>
    <col min="2304" max="2334" width="3.42578125" customWidth="1"/>
    <col min="2335" max="2335" width="4.5703125" customWidth="1"/>
    <col min="2336" max="2336" width="6.7109375" customWidth="1"/>
    <col min="2337" max="2337" width="8" customWidth="1"/>
    <col min="2338" max="2338" width="8.28515625" customWidth="1"/>
    <col min="2339" max="2347" width="3.42578125" customWidth="1"/>
    <col min="2348" max="2348" width="4.28515625" customWidth="1"/>
    <col min="2349" max="2349" width="10.28515625" customWidth="1"/>
    <col min="2350" max="2350" width="7" customWidth="1"/>
    <col min="2351" max="2373" width="9.140625" customWidth="1"/>
    <col min="2550" max="2550" width="5.28515625" customWidth="1"/>
    <col min="2551" max="2551" width="9.140625" hidden="1" customWidth="1"/>
    <col min="2552" max="2552" width="17.42578125" customWidth="1"/>
    <col min="2553" max="2553" width="10" bestFit="1" customWidth="1"/>
    <col min="2554" max="2554" width="7.85546875" customWidth="1"/>
    <col min="2555" max="2555" width="6.42578125" customWidth="1"/>
    <col min="2556" max="2556" width="9.140625" hidden="1" customWidth="1"/>
    <col min="2557" max="2557" width="7" customWidth="1"/>
    <col min="2558" max="2558" width="6" customWidth="1"/>
    <col min="2559" max="2559" width="7.7109375" customWidth="1"/>
    <col min="2560" max="2590" width="3.42578125" customWidth="1"/>
    <col min="2591" max="2591" width="4.5703125" customWidth="1"/>
    <col min="2592" max="2592" width="6.7109375" customWidth="1"/>
    <col min="2593" max="2593" width="8" customWidth="1"/>
    <col min="2594" max="2594" width="8.28515625" customWidth="1"/>
    <col min="2595" max="2603" width="3.42578125" customWidth="1"/>
    <col min="2604" max="2604" width="4.28515625" customWidth="1"/>
    <col min="2605" max="2605" width="10.28515625" customWidth="1"/>
    <col min="2606" max="2606" width="7" customWidth="1"/>
    <col min="2607" max="2629" width="9.140625" customWidth="1"/>
    <col min="2806" max="2806" width="5.28515625" customWidth="1"/>
    <col min="2807" max="2807" width="9.140625" hidden="1" customWidth="1"/>
    <col min="2808" max="2808" width="17.42578125" customWidth="1"/>
    <col min="2809" max="2809" width="10" bestFit="1" customWidth="1"/>
    <col min="2810" max="2810" width="7.85546875" customWidth="1"/>
    <col min="2811" max="2811" width="6.42578125" customWidth="1"/>
    <col min="2812" max="2812" width="9.140625" hidden="1" customWidth="1"/>
    <col min="2813" max="2813" width="7" customWidth="1"/>
    <col min="2814" max="2814" width="6" customWidth="1"/>
    <col min="2815" max="2815" width="7.7109375" customWidth="1"/>
    <col min="2816" max="2846" width="3.42578125" customWidth="1"/>
    <col min="2847" max="2847" width="4.5703125" customWidth="1"/>
    <col min="2848" max="2848" width="6.7109375" customWidth="1"/>
    <col min="2849" max="2849" width="8" customWidth="1"/>
    <col min="2850" max="2850" width="8.28515625" customWidth="1"/>
    <col min="2851" max="2859" width="3.42578125" customWidth="1"/>
    <col min="2860" max="2860" width="4.28515625" customWidth="1"/>
    <col min="2861" max="2861" width="10.28515625" customWidth="1"/>
    <col min="2862" max="2862" width="7" customWidth="1"/>
    <col min="2863" max="2885" width="9.140625" customWidth="1"/>
    <col min="3062" max="3062" width="5.28515625" customWidth="1"/>
    <col min="3063" max="3063" width="9.140625" hidden="1" customWidth="1"/>
    <col min="3064" max="3064" width="17.42578125" customWidth="1"/>
    <col min="3065" max="3065" width="10" bestFit="1" customWidth="1"/>
    <col min="3066" max="3066" width="7.85546875" customWidth="1"/>
    <col min="3067" max="3067" width="6.42578125" customWidth="1"/>
    <col min="3068" max="3068" width="9.140625" hidden="1" customWidth="1"/>
    <col min="3069" max="3069" width="7" customWidth="1"/>
    <col min="3070" max="3070" width="6" customWidth="1"/>
    <col min="3071" max="3071" width="7.7109375" customWidth="1"/>
    <col min="3072" max="3102" width="3.42578125" customWidth="1"/>
    <col min="3103" max="3103" width="4.5703125" customWidth="1"/>
    <col min="3104" max="3104" width="6.7109375" customWidth="1"/>
    <col min="3105" max="3105" width="8" customWidth="1"/>
    <col min="3106" max="3106" width="8.28515625" customWidth="1"/>
    <col min="3107" max="3115" width="3.42578125" customWidth="1"/>
    <col min="3116" max="3116" width="4.28515625" customWidth="1"/>
    <col min="3117" max="3117" width="10.28515625" customWidth="1"/>
    <col min="3118" max="3118" width="7" customWidth="1"/>
    <col min="3119" max="3141" width="9.140625" customWidth="1"/>
    <col min="3318" max="3318" width="5.28515625" customWidth="1"/>
    <col min="3319" max="3319" width="9.140625" hidden="1" customWidth="1"/>
    <col min="3320" max="3320" width="17.42578125" customWidth="1"/>
    <col min="3321" max="3321" width="10" bestFit="1" customWidth="1"/>
    <col min="3322" max="3322" width="7.85546875" customWidth="1"/>
    <col min="3323" max="3323" width="6.42578125" customWidth="1"/>
    <col min="3324" max="3324" width="9.140625" hidden="1" customWidth="1"/>
    <col min="3325" max="3325" width="7" customWidth="1"/>
    <col min="3326" max="3326" width="6" customWidth="1"/>
    <col min="3327" max="3327" width="7.7109375" customWidth="1"/>
    <col min="3328" max="3358" width="3.42578125" customWidth="1"/>
    <col min="3359" max="3359" width="4.5703125" customWidth="1"/>
    <col min="3360" max="3360" width="6.7109375" customWidth="1"/>
    <col min="3361" max="3361" width="8" customWidth="1"/>
    <col min="3362" max="3362" width="8.28515625" customWidth="1"/>
    <col min="3363" max="3371" width="3.42578125" customWidth="1"/>
    <col min="3372" max="3372" width="4.28515625" customWidth="1"/>
    <col min="3373" max="3373" width="10.28515625" customWidth="1"/>
    <col min="3374" max="3374" width="7" customWidth="1"/>
    <col min="3375" max="3397" width="9.140625" customWidth="1"/>
    <col min="3574" max="3574" width="5.28515625" customWidth="1"/>
    <col min="3575" max="3575" width="9.140625" hidden="1" customWidth="1"/>
    <col min="3576" max="3576" width="17.42578125" customWidth="1"/>
    <col min="3577" max="3577" width="10" bestFit="1" customWidth="1"/>
    <col min="3578" max="3578" width="7.85546875" customWidth="1"/>
    <col min="3579" max="3579" width="6.42578125" customWidth="1"/>
    <col min="3580" max="3580" width="9.140625" hidden="1" customWidth="1"/>
    <col min="3581" max="3581" width="7" customWidth="1"/>
    <col min="3582" max="3582" width="6" customWidth="1"/>
    <col min="3583" max="3583" width="7.7109375" customWidth="1"/>
    <col min="3584" max="3614" width="3.42578125" customWidth="1"/>
    <col min="3615" max="3615" width="4.5703125" customWidth="1"/>
    <col min="3616" max="3616" width="6.7109375" customWidth="1"/>
    <col min="3617" max="3617" width="8" customWidth="1"/>
    <col min="3618" max="3618" width="8.28515625" customWidth="1"/>
    <col min="3619" max="3627" width="3.42578125" customWidth="1"/>
    <col min="3628" max="3628" width="4.28515625" customWidth="1"/>
    <col min="3629" max="3629" width="10.28515625" customWidth="1"/>
    <col min="3630" max="3630" width="7" customWidth="1"/>
    <col min="3631" max="3653" width="9.140625" customWidth="1"/>
    <col min="3830" max="3830" width="5.28515625" customWidth="1"/>
    <col min="3831" max="3831" width="9.140625" hidden="1" customWidth="1"/>
    <col min="3832" max="3832" width="17.42578125" customWidth="1"/>
    <col min="3833" max="3833" width="10" bestFit="1" customWidth="1"/>
    <col min="3834" max="3834" width="7.85546875" customWidth="1"/>
    <col min="3835" max="3835" width="6.42578125" customWidth="1"/>
    <col min="3836" max="3836" width="9.140625" hidden="1" customWidth="1"/>
    <col min="3837" max="3837" width="7" customWidth="1"/>
    <col min="3838" max="3838" width="6" customWidth="1"/>
    <col min="3839" max="3839" width="7.7109375" customWidth="1"/>
    <col min="3840" max="3870" width="3.42578125" customWidth="1"/>
    <col min="3871" max="3871" width="4.5703125" customWidth="1"/>
    <col min="3872" max="3872" width="6.7109375" customWidth="1"/>
    <col min="3873" max="3873" width="8" customWidth="1"/>
    <col min="3874" max="3874" width="8.28515625" customWidth="1"/>
    <col min="3875" max="3883" width="3.42578125" customWidth="1"/>
    <col min="3884" max="3884" width="4.28515625" customWidth="1"/>
    <col min="3885" max="3885" width="10.28515625" customWidth="1"/>
    <col min="3886" max="3886" width="7" customWidth="1"/>
    <col min="3887" max="3909" width="9.140625" customWidth="1"/>
    <col min="4086" max="4086" width="5.28515625" customWidth="1"/>
    <col min="4087" max="4087" width="9.140625" hidden="1" customWidth="1"/>
    <col min="4088" max="4088" width="17.42578125" customWidth="1"/>
    <col min="4089" max="4089" width="10" bestFit="1" customWidth="1"/>
    <col min="4090" max="4090" width="7.85546875" customWidth="1"/>
    <col min="4091" max="4091" width="6.42578125" customWidth="1"/>
    <col min="4092" max="4092" width="9.140625" hidden="1" customWidth="1"/>
    <col min="4093" max="4093" width="7" customWidth="1"/>
    <col min="4094" max="4094" width="6" customWidth="1"/>
    <col min="4095" max="4095" width="7.7109375" customWidth="1"/>
    <col min="4096" max="4126" width="3.42578125" customWidth="1"/>
    <col min="4127" max="4127" width="4.5703125" customWidth="1"/>
    <col min="4128" max="4128" width="6.7109375" customWidth="1"/>
    <col min="4129" max="4129" width="8" customWidth="1"/>
    <col min="4130" max="4130" width="8.28515625" customWidth="1"/>
    <col min="4131" max="4139" width="3.42578125" customWidth="1"/>
    <col min="4140" max="4140" width="4.28515625" customWidth="1"/>
    <col min="4141" max="4141" width="10.28515625" customWidth="1"/>
    <col min="4142" max="4142" width="7" customWidth="1"/>
    <col min="4143" max="4165" width="9.140625" customWidth="1"/>
    <col min="4342" max="4342" width="5.28515625" customWidth="1"/>
    <col min="4343" max="4343" width="9.140625" hidden="1" customWidth="1"/>
    <col min="4344" max="4344" width="17.42578125" customWidth="1"/>
    <col min="4345" max="4345" width="10" bestFit="1" customWidth="1"/>
    <col min="4346" max="4346" width="7.85546875" customWidth="1"/>
    <col min="4347" max="4347" width="6.42578125" customWidth="1"/>
    <col min="4348" max="4348" width="9.140625" hidden="1" customWidth="1"/>
    <col min="4349" max="4349" width="7" customWidth="1"/>
    <col min="4350" max="4350" width="6" customWidth="1"/>
    <col min="4351" max="4351" width="7.7109375" customWidth="1"/>
    <col min="4352" max="4382" width="3.42578125" customWidth="1"/>
    <col min="4383" max="4383" width="4.5703125" customWidth="1"/>
    <col min="4384" max="4384" width="6.7109375" customWidth="1"/>
    <col min="4385" max="4385" width="8" customWidth="1"/>
    <col min="4386" max="4386" width="8.28515625" customWidth="1"/>
    <col min="4387" max="4395" width="3.42578125" customWidth="1"/>
    <col min="4396" max="4396" width="4.28515625" customWidth="1"/>
    <col min="4397" max="4397" width="10.28515625" customWidth="1"/>
    <col min="4398" max="4398" width="7" customWidth="1"/>
    <col min="4399" max="4421" width="9.140625" customWidth="1"/>
    <col min="4598" max="4598" width="5.28515625" customWidth="1"/>
    <col min="4599" max="4599" width="9.140625" hidden="1" customWidth="1"/>
    <col min="4600" max="4600" width="17.42578125" customWidth="1"/>
    <col min="4601" max="4601" width="10" bestFit="1" customWidth="1"/>
    <col min="4602" max="4602" width="7.85546875" customWidth="1"/>
    <col min="4603" max="4603" width="6.42578125" customWidth="1"/>
    <col min="4604" max="4604" width="9.140625" hidden="1" customWidth="1"/>
    <col min="4605" max="4605" width="7" customWidth="1"/>
    <col min="4606" max="4606" width="6" customWidth="1"/>
    <col min="4607" max="4607" width="7.7109375" customWidth="1"/>
    <col min="4608" max="4638" width="3.42578125" customWidth="1"/>
    <col min="4639" max="4639" width="4.5703125" customWidth="1"/>
    <col min="4640" max="4640" width="6.7109375" customWidth="1"/>
    <col min="4641" max="4641" width="8" customWidth="1"/>
    <col min="4642" max="4642" width="8.28515625" customWidth="1"/>
    <col min="4643" max="4651" width="3.42578125" customWidth="1"/>
    <col min="4652" max="4652" width="4.28515625" customWidth="1"/>
    <col min="4653" max="4653" width="10.28515625" customWidth="1"/>
    <col min="4654" max="4654" width="7" customWidth="1"/>
    <col min="4655" max="4677" width="9.140625" customWidth="1"/>
    <col min="4854" max="4854" width="5.28515625" customWidth="1"/>
    <col min="4855" max="4855" width="9.140625" hidden="1" customWidth="1"/>
    <col min="4856" max="4856" width="17.42578125" customWidth="1"/>
    <col min="4857" max="4857" width="10" bestFit="1" customWidth="1"/>
    <col min="4858" max="4858" width="7.85546875" customWidth="1"/>
    <col min="4859" max="4859" width="6.42578125" customWidth="1"/>
    <col min="4860" max="4860" width="9.140625" hidden="1" customWidth="1"/>
    <col min="4861" max="4861" width="7" customWidth="1"/>
    <col min="4862" max="4862" width="6" customWidth="1"/>
    <col min="4863" max="4863" width="7.7109375" customWidth="1"/>
    <col min="4864" max="4894" width="3.42578125" customWidth="1"/>
    <col min="4895" max="4895" width="4.5703125" customWidth="1"/>
    <col min="4896" max="4896" width="6.7109375" customWidth="1"/>
    <col min="4897" max="4897" width="8" customWidth="1"/>
    <col min="4898" max="4898" width="8.28515625" customWidth="1"/>
    <col min="4899" max="4907" width="3.42578125" customWidth="1"/>
    <col min="4908" max="4908" width="4.28515625" customWidth="1"/>
    <col min="4909" max="4909" width="10.28515625" customWidth="1"/>
    <col min="4910" max="4910" width="7" customWidth="1"/>
    <col min="4911" max="4933" width="9.140625" customWidth="1"/>
    <col min="5110" max="5110" width="5.28515625" customWidth="1"/>
    <col min="5111" max="5111" width="9.140625" hidden="1" customWidth="1"/>
    <col min="5112" max="5112" width="17.42578125" customWidth="1"/>
    <col min="5113" max="5113" width="10" bestFit="1" customWidth="1"/>
    <col min="5114" max="5114" width="7.85546875" customWidth="1"/>
    <col min="5115" max="5115" width="6.42578125" customWidth="1"/>
    <col min="5116" max="5116" width="9.140625" hidden="1" customWidth="1"/>
    <col min="5117" max="5117" width="7" customWidth="1"/>
    <col min="5118" max="5118" width="6" customWidth="1"/>
    <col min="5119" max="5119" width="7.7109375" customWidth="1"/>
    <col min="5120" max="5150" width="3.42578125" customWidth="1"/>
    <col min="5151" max="5151" width="4.5703125" customWidth="1"/>
    <col min="5152" max="5152" width="6.7109375" customWidth="1"/>
    <col min="5153" max="5153" width="8" customWidth="1"/>
    <col min="5154" max="5154" width="8.28515625" customWidth="1"/>
    <col min="5155" max="5163" width="3.42578125" customWidth="1"/>
    <col min="5164" max="5164" width="4.28515625" customWidth="1"/>
    <col min="5165" max="5165" width="10.28515625" customWidth="1"/>
    <col min="5166" max="5166" width="7" customWidth="1"/>
    <col min="5167" max="5189" width="9.140625" customWidth="1"/>
    <col min="5366" max="5366" width="5.28515625" customWidth="1"/>
    <col min="5367" max="5367" width="9.140625" hidden="1" customWidth="1"/>
    <col min="5368" max="5368" width="17.42578125" customWidth="1"/>
    <col min="5369" max="5369" width="10" bestFit="1" customWidth="1"/>
    <col min="5370" max="5370" width="7.85546875" customWidth="1"/>
    <col min="5371" max="5371" width="6.42578125" customWidth="1"/>
    <col min="5372" max="5372" width="9.140625" hidden="1" customWidth="1"/>
    <col min="5373" max="5373" width="7" customWidth="1"/>
    <col min="5374" max="5374" width="6" customWidth="1"/>
    <col min="5375" max="5375" width="7.7109375" customWidth="1"/>
    <col min="5376" max="5406" width="3.42578125" customWidth="1"/>
    <col min="5407" max="5407" width="4.5703125" customWidth="1"/>
    <col min="5408" max="5408" width="6.7109375" customWidth="1"/>
    <col min="5409" max="5409" width="8" customWidth="1"/>
    <col min="5410" max="5410" width="8.28515625" customWidth="1"/>
    <col min="5411" max="5419" width="3.42578125" customWidth="1"/>
    <col min="5420" max="5420" width="4.28515625" customWidth="1"/>
    <col min="5421" max="5421" width="10.28515625" customWidth="1"/>
    <col min="5422" max="5422" width="7" customWidth="1"/>
    <col min="5423" max="5445" width="9.140625" customWidth="1"/>
    <col min="5622" max="5622" width="5.28515625" customWidth="1"/>
    <col min="5623" max="5623" width="9.140625" hidden="1" customWidth="1"/>
    <col min="5624" max="5624" width="17.42578125" customWidth="1"/>
    <col min="5625" max="5625" width="10" bestFit="1" customWidth="1"/>
    <col min="5626" max="5626" width="7.85546875" customWidth="1"/>
    <col min="5627" max="5627" width="6.42578125" customWidth="1"/>
    <col min="5628" max="5628" width="9.140625" hidden="1" customWidth="1"/>
    <col min="5629" max="5629" width="7" customWidth="1"/>
    <col min="5630" max="5630" width="6" customWidth="1"/>
    <col min="5631" max="5631" width="7.7109375" customWidth="1"/>
    <col min="5632" max="5662" width="3.42578125" customWidth="1"/>
    <col min="5663" max="5663" width="4.5703125" customWidth="1"/>
    <col min="5664" max="5664" width="6.7109375" customWidth="1"/>
    <col min="5665" max="5665" width="8" customWidth="1"/>
    <col min="5666" max="5666" width="8.28515625" customWidth="1"/>
    <col min="5667" max="5675" width="3.42578125" customWidth="1"/>
    <col min="5676" max="5676" width="4.28515625" customWidth="1"/>
    <col min="5677" max="5677" width="10.28515625" customWidth="1"/>
    <col min="5678" max="5678" width="7" customWidth="1"/>
    <col min="5679" max="5701" width="9.140625" customWidth="1"/>
    <col min="5878" max="5878" width="5.28515625" customWidth="1"/>
    <col min="5879" max="5879" width="9.140625" hidden="1" customWidth="1"/>
    <col min="5880" max="5880" width="17.42578125" customWidth="1"/>
    <col min="5881" max="5881" width="10" bestFit="1" customWidth="1"/>
    <col min="5882" max="5882" width="7.85546875" customWidth="1"/>
    <col min="5883" max="5883" width="6.42578125" customWidth="1"/>
    <col min="5884" max="5884" width="9.140625" hidden="1" customWidth="1"/>
    <col min="5885" max="5885" width="7" customWidth="1"/>
    <col min="5886" max="5886" width="6" customWidth="1"/>
    <col min="5887" max="5887" width="7.7109375" customWidth="1"/>
    <col min="5888" max="5918" width="3.42578125" customWidth="1"/>
    <col min="5919" max="5919" width="4.5703125" customWidth="1"/>
    <col min="5920" max="5920" width="6.7109375" customWidth="1"/>
    <col min="5921" max="5921" width="8" customWidth="1"/>
    <col min="5922" max="5922" width="8.28515625" customWidth="1"/>
    <col min="5923" max="5931" width="3.42578125" customWidth="1"/>
    <col min="5932" max="5932" width="4.28515625" customWidth="1"/>
    <col min="5933" max="5933" width="10.28515625" customWidth="1"/>
    <col min="5934" max="5934" width="7" customWidth="1"/>
    <col min="5935" max="5957" width="9.140625" customWidth="1"/>
    <col min="6134" max="6134" width="5.28515625" customWidth="1"/>
    <col min="6135" max="6135" width="9.140625" hidden="1" customWidth="1"/>
    <col min="6136" max="6136" width="17.42578125" customWidth="1"/>
    <col min="6137" max="6137" width="10" bestFit="1" customWidth="1"/>
    <col min="6138" max="6138" width="7.85546875" customWidth="1"/>
    <col min="6139" max="6139" width="6.42578125" customWidth="1"/>
    <col min="6140" max="6140" width="9.140625" hidden="1" customWidth="1"/>
    <col min="6141" max="6141" width="7" customWidth="1"/>
    <col min="6142" max="6142" width="6" customWidth="1"/>
    <col min="6143" max="6143" width="7.7109375" customWidth="1"/>
    <col min="6144" max="6174" width="3.42578125" customWidth="1"/>
    <col min="6175" max="6175" width="4.5703125" customWidth="1"/>
    <col min="6176" max="6176" width="6.7109375" customWidth="1"/>
    <col min="6177" max="6177" width="8" customWidth="1"/>
    <col min="6178" max="6178" width="8.28515625" customWidth="1"/>
    <col min="6179" max="6187" width="3.42578125" customWidth="1"/>
    <col min="6188" max="6188" width="4.28515625" customWidth="1"/>
    <col min="6189" max="6189" width="10.28515625" customWidth="1"/>
    <col min="6190" max="6190" width="7" customWidth="1"/>
    <col min="6191" max="6213" width="9.140625" customWidth="1"/>
    <col min="6390" max="6390" width="5.28515625" customWidth="1"/>
    <col min="6391" max="6391" width="9.140625" hidden="1" customWidth="1"/>
    <col min="6392" max="6392" width="17.42578125" customWidth="1"/>
    <col min="6393" max="6393" width="10" bestFit="1" customWidth="1"/>
    <col min="6394" max="6394" width="7.85546875" customWidth="1"/>
    <col min="6395" max="6395" width="6.42578125" customWidth="1"/>
    <col min="6396" max="6396" width="9.140625" hidden="1" customWidth="1"/>
    <col min="6397" max="6397" width="7" customWidth="1"/>
    <col min="6398" max="6398" width="6" customWidth="1"/>
    <col min="6399" max="6399" width="7.7109375" customWidth="1"/>
    <col min="6400" max="6430" width="3.42578125" customWidth="1"/>
    <col min="6431" max="6431" width="4.5703125" customWidth="1"/>
    <col min="6432" max="6432" width="6.7109375" customWidth="1"/>
    <col min="6433" max="6433" width="8" customWidth="1"/>
    <col min="6434" max="6434" width="8.28515625" customWidth="1"/>
    <col min="6435" max="6443" width="3.42578125" customWidth="1"/>
    <col min="6444" max="6444" width="4.28515625" customWidth="1"/>
    <col min="6445" max="6445" width="10.28515625" customWidth="1"/>
    <col min="6446" max="6446" width="7" customWidth="1"/>
    <col min="6447" max="6469" width="9.140625" customWidth="1"/>
    <col min="6646" max="6646" width="5.28515625" customWidth="1"/>
    <col min="6647" max="6647" width="9.140625" hidden="1" customWidth="1"/>
    <col min="6648" max="6648" width="17.42578125" customWidth="1"/>
    <col min="6649" max="6649" width="10" bestFit="1" customWidth="1"/>
    <col min="6650" max="6650" width="7.85546875" customWidth="1"/>
    <col min="6651" max="6651" width="6.42578125" customWidth="1"/>
    <col min="6652" max="6652" width="9.140625" hidden="1" customWidth="1"/>
    <col min="6653" max="6653" width="7" customWidth="1"/>
    <col min="6654" max="6654" width="6" customWidth="1"/>
    <col min="6655" max="6655" width="7.7109375" customWidth="1"/>
    <col min="6656" max="6686" width="3.42578125" customWidth="1"/>
    <col min="6687" max="6687" width="4.5703125" customWidth="1"/>
    <col min="6688" max="6688" width="6.7109375" customWidth="1"/>
    <col min="6689" max="6689" width="8" customWidth="1"/>
    <col min="6690" max="6690" width="8.28515625" customWidth="1"/>
    <col min="6691" max="6699" width="3.42578125" customWidth="1"/>
    <col min="6700" max="6700" width="4.28515625" customWidth="1"/>
    <col min="6701" max="6701" width="10.28515625" customWidth="1"/>
    <col min="6702" max="6702" width="7" customWidth="1"/>
    <col min="6703" max="6725" width="9.140625" customWidth="1"/>
    <col min="6902" max="6902" width="5.28515625" customWidth="1"/>
    <col min="6903" max="6903" width="9.140625" hidden="1" customWidth="1"/>
    <col min="6904" max="6904" width="17.42578125" customWidth="1"/>
    <col min="6905" max="6905" width="10" bestFit="1" customWidth="1"/>
    <col min="6906" max="6906" width="7.85546875" customWidth="1"/>
    <col min="6907" max="6907" width="6.42578125" customWidth="1"/>
    <col min="6908" max="6908" width="9.140625" hidden="1" customWidth="1"/>
    <col min="6909" max="6909" width="7" customWidth="1"/>
    <col min="6910" max="6910" width="6" customWidth="1"/>
    <col min="6911" max="6911" width="7.7109375" customWidth="1"/>
    <col min="6912" max="6942" width="3.42578125" customWidth="1"/>
    <col min="6943" max="6943" width="4.5703125" customWidth="1"/>
    <col min="6944" max="6944" width="6.7109375" customWidth="1"/>
    <col min="6945" max="6945" width="8" customWidth="1"/>
    <col min="6946" max="6946" width="8.28515625" customWidth="1"/>
    <col min="6947" max="6955" width="3.42578125" customWidth="1"/>
    <col min="6956" max="6956" width="4.28515625" customWidth="1"/>
    <col min="6957" max="6957" width="10.28515625" customWidth="1"/>
    <col min="6958" max="6958" width="7" customWidth="1"/>
    <col min="6959" max="6981" width="9.140625" customWidth="1"/>
    <col min="7158" max="7158" width="5.28515625" customWidth="1"/>
    <col min="7159" max="7159" width="9.140625" hidden="1" customWidth="1"/>
    <col min="7160" max="7160" width="17.42578125" customWidth="1"/>
    <col min="7161" max="7161" width="10" bestFit="1" customWidth="1"/>
    <col min="7162" max="7162" width="7.85546875" customWidth="1"/>
    <col min="7163" max="7163" width="6.42578125" customWidth="1"/>
    <col min="7164" max="7164" width="9.140625" hidden="1" customWidth="1"/>
    <col min="7165" max="7165" width="7" customWidth="1"/>
    <col min="7166" max="7166" width="6" customWidth="1"/>
    <col min="7167" max="7167" width="7.7109375" customWidth="1"/>
    <col min="7168" max="7198" width="3.42578125" customWidth="1"/>
    <col min="7199" max="7199" width="4.5703125" customWidth="1"/>
    <col min="7200" max="7200" width="6.7109375" customWidth="1"/>
    <col min="7201" max="7201" width="8" customWidth="1"/>
    <col min="7202" max="7202" width="8.28515625" customWidth="1"/>
    <col min="7203" max="7211" width="3.42578125" customWidth="1"/>
    <col min="7212" max="7212" width="4.28515625" customWidth="1"/>
    <col min="7213" max="7213" width="10.28515625" customWidth="1"/>
    <col min="7214" max="7214" width="7" customWidth="1"/>
    <col min="7215" max="7237" width="9.140625" customWidth="1"/>
    <col min="7414" max="7414" width="5.28515625" customWidth="1"/>
    <col min="7415" max="7415" width="9.140625" hidden="1" customWidth="1"/>
    <col min="7416" max="7416" width="17.42578125" customWidth="1"/>
    <col min="7417" max="7417" width="10" bestFit="1" customWidth="1"/>
    <col min="7418" max="7418" width="7.85546875" customWidth="1"/>
    <col min="7419" max="7419" width="6.42578125" customWidth="1"/>
    <col min="7420" max="7420" width="9.140625" hidden="1" customWidth="1"/>
    <col min="7421" max="7421" width="7" customWidth="1"/>
    <col min="7422" max="7422" width="6" customWidth="1"/>
    <col min="7423" max="7423" width="7.7109375" customWidth="1"/>
    <col min="7424" max="7454" width="3.42578125" customWidth="1"/>
    <col min="7455" max="7455" width="4.5703125" customWidth="1"/>
    <col min="7456" max="7456" width="6.7109375" customWidth="1"/>
    <col min="7457" max="7457" width="8" customWidth="1"/>
    <col min="7458" max="7458" width="8.28515625" customWidth="1"/>
    <col min="7459" max="7467" width="3.42578125" customWidth="1"/>
    <col min="7468" max="7468" width="4.28515625" customWidth="1"/>
    <col min="7469" max="7469" width="10.28515625" customWidth="1"/>
    <col min="7470" max="7470" width="7" customWidth="1"/>
    <col min="7471" max="7493" width="9.140625" customWidth="1"/>
    <col min="7670" max="7670" width="5.28515625" customWidth="1"/>
    <col min="7671" max="7671" width="9.140625" hidden="1" customWidth="1"/>
    <col min="7672" max="7672" width="17.42578125" customWidth="1"/>
    <col min="7673" max="7673" width="10" bestFit="1" customWidth="1"/>
    <col min="7674" max="7674" width="7.85546875" customWidth="1"/>
    <col min="7675" max="7675" width="6.42578125" customWidth="1"/>
    <col min="7676" max="7676" width="9.140625" hidden="1" customWidth="1"/>
    <col min="7677" max="7677" width="7" customWidth="1"/>
    <col min="7678" max="7678" width="6" customWidth="1"/>
    <col min="7679" max="7679" width="7.7109375" customWidth="1"/>
    <col min="7680" max="7710" width="3.42578125" customWidth="1"/>
    <col min="7711" max="7711" width="4.5703125" customWidth="1"/>
    <col min="7712" max="7712" width="6.7109375" customWidth="1"/>
    <col min="7713" max="7713" width="8" customWidth="1"/>
    <col min="7714" max="7714" width="8.28515625" customWidth="1"/>
    <col min="7715" max="7723" width="3.42578125" customWidth="1"/>
    <col min="7724" max="7724" width="4.28515625" customWidth="1"/>
    <col min="7725" max="7725" width="10.28515625" customWidth="1"/>
    <col min="7726" max="7726" width="7" customWidth="1"/>
    <col min="7727" max="7749" width="9.140625" customWidth="1"/>
    <col min="7926" max="7926" width="5.28515625" customWidth="1"/>
    <col min="7927" max="7927" width="9.140625" hidden="1" customWidth="1"/>
    <col min="7928" max="7928" width="17.42578125" customWidth="1"/>
    <col min="7929" max="7929" width="10" bestFit="1" customWidth="1"/>
    <col min="7930" max="7930" width="7.85546875" customWidth="1"/>
    <col min="7931" max="7931" width="6.42578125" customWidth="1"/>
    <col min="7932" max="7932" width="9.140625" hidden="1" customWidth="1"/>
    <col min="7933" max="7933" width="7" customWidth="1"/>
    <col min="7934" max="7934" width="6" customWidth="1"/>
    <col min="7935" max="7935" width="7.7109375" customWidth="1"/>
    <col min="7936" max="7966" width="3.42578125" customWidth="1"/>
    <col min="7967" max="7967" width="4.5703125" customWidth="1"/>
    <col min="7968" max="7968" width="6.7109375" customWidth="1"/>
    <col min="7969" max="7969" width="8" customWidth="1"/>
    <col min="7970" max="7970" width="8.28515625" customWidth="1"/>
    <col min="7971" max="7979" width="3.42578125" customWidth="1"/>
    <col min="7980" max="7980" width="4.28515625" customWidth="1"/>
    <col min="7981" max="7981" width="10.28515625" customWidth="1"/>
    <col min="7982" max="7982" width="7" customWidth="1"/>
    <col min="7983" max="8005" width="9.140625" customWidth="1"/>
    <col min="8182" max="8182" width="5.28515625" customWidth="1"/>
    <col min="8183" max="8183" width="9.140625" hidden="1" customWidth="1"/>
    <col min="8184" max="8184" width="17.42578125" customWidth="1"/>
    <col min="8185" max="8185" width="10" bestFit="1" customWidth="1"/>
    <col min="8186" max="8186" width="7.85546875" customWidth="1"/>
    <col min="8187" max="8187" width="6.42578125" customWidth="1"/>
    <col min="8188" max="8188" width="9.140625" hidden="1" customWidth="1"/>
    <col min="8189" max="8189" width="7" customWidth="1"/>
    <col min="8190" max="8190" width="6" customWidth="1"/>
    <col min="8191" max="8191" width="7.7109375" customWidth="1"/>
    <col min="8192" max="8222" width="3.42578125" customWidth="1"/>
    <col min="8223" max="8223" width="4.5703125" customWidth="1"/>
    <col min="8224" max="8224" width="6.7109375" customWidth="1"/>
    <col min="8225" max="8225" width="8" customWidth="1"/>
    <col min="8226" max="8226" width="8.28515625" customWidth="1"/>
    <col min="8227" max="8235" width="3.42578125" customWidth="1"/>
    <col min="8236" max="8236" width="4.28515625" customWidth="1"/>
    <col min="8237" max="8237" width="10.28515625" customWidth="1"/>
    <col min="8238" max="8238" width="7" customWidth="1"/>
    <col min="8239" max="8261" width="9.140625" customWidth="1"/>
    <col min="8438" max="8438" width="5.28515625" customWidth="1"/>
    <col min="8439" max="8439" width="9.140625" hidden="1" customWidth="1"/>
    <col min="8440" max="8440" width="17.42578125" customWidth="1"/>
    <col min="8441" max="8441" width="10" bestFit="1" customWidth="1"/>
    <col min="8442" max="8442" width="7.85546875" customWidth="1"/>
    <col min="8443" max="8443" width="6.42578125" customWidth="1"/>
    <col min="8444" max="8444" width="9.140625" hidden="1" customWidth="1"/>
    <col min="8445" max="8445" width="7" customWidth="1"/>
    <col min="8446" max="8446" width="6" customWidth="1"/>
    <col min="8447" max="8447" width="7.7109375" customWidth="1"/>
    <col min="8448" max="8478" width="3.42578125" customWidth="1"/>
    <col min="8479" max="8479" width="4.5703125" customWidth="1"/>
    <col min="8480" max="8480" width="6.7109375" customWidth="1"/>
    <col min="8481" max="8481" width="8" customWidth="1"/>
    <col min="8482" max="8482" width="8.28515625" customWidth="1"/>
    <col min="8483" max="8491" width="3.42578125" customWidth="1"/>
    <col min="8492" max="8492" width="4.28515625" customWidth="1"/>
    <col min="8493" max="8493" width="10.28515625" customWidth="1"/>
    <col min="8494" max="8494" width="7" customWidth="1"/>
    <col min="8495" max="8517" width="9.140625" customWidth="1"/>
    <col min="8694" max="8694" width="5.28515625" customWidth="1"/>
    <col min="8695" max="8695" width="9.140625" hidden="1" customWidth="1"/>
    <col min="8696" max="8696" width="17.42578125" customWidth="1"/>
    <col min="8697" max="8697" width="10" bestFit="1" customWidth="1"/>
    <col min="8698" max="8698" width="7.85546875" customWidth="1"/>
    <col min="8699" max="8699" width="6.42578125" customWidth="1"/>
    <col min="8700" max="8700" width="9.140625" hidden="1" customWidth="1"/>
    <col min="8701" max="8701" width="7" customWidth="1"/>
    <col min="8702" max="8702" width="6" customWidth="1"/>
    <col min="8703" max="8703" width="7.7109375" customWidth="1"/>
    <col min="8704" max="8734" width="3.42578125" customWidth="1"/>
    <col min="8735" max="8735" width="4.5703125" customWidth="1"/>
    <col min="8736" max="8736" width="6.7109375" customWidth="1"/>
    <col min="8737" max="8737" width="8" customWidth="1"/>
    <col min="8738" max="8738" width="8.28515625" customWidth="1"/>
    <col min="8739" max="8747" width="3.42578125" customWidth="1"/>
    <col min="8748" max="8748" width="4.28515625" customWidth="1"/>
    <col min="8749" max="8749" width="10.28515625" customWidth="1"/>
    <col min="8750" max="8750" width="7" customWidth="1"/>
    <col min="8751" max="8773" width="9.140625" customWidth="1"/>
    <col min="8950" max="8950" width="5.28515625" customWidth="1"/>
    <col min="8951" max="8951" width="9.140625" hidden="1" customWidth="1"/>
    <col min="8952" max="8952" width="17.42578125" customWidth="1"/>
    <col min="8953" max="8953" width="10" bestFit="1" customWidth="1"/>
    <col min="8954" max="8954" width="7.85546875" customWidth="1"/>
    <col min="8955" max="8955" width="6.42578125" customWidth="1"/>
    <col min="8956" max="8956" width="9.140625" hidden="1" customWidth="1"/>
    <col min="8957" max="8957" width="7" customWidth="1"/>
    <col min="8958" max="8958" width="6" customWidth="1"/>
    <col min="8959" max="8959" width="7.7109375" customWidth="1"/>
    <col min="8960" max="8990" width="3.42578125" customWidth="1"/>
    <col min="8991" max="8991" width="4.5703125" customWidth="1"/>
    <col min="8992" max="8992" width="6.7109375" customWidth="1"/>
    <col min="8993" max="8993" width="8" customWidth="1"/>
    <col min="8994" max="8994" width="8.28515625" customWidth="1"/>
    <col min="8995" max="9003" width="3.42578125" customWidth="1"/>
    <col min="9004" max="9004" width="4.28515625" customWidth="1"/>
    <col min="9005" max="9005" width="10.28515625" customWidth="1"/>
    <col min="9006" max="9006" width="7" customWidth="1"/>
    <col min="9007" max="9029" width="9.140625" customWidth="1"/>
    <col min="9206" max="9206" width="5.28515625" customWidth="1"/>
    <col min="9207" max="9207" width="9.140625" hidden="1" customWidth="1"/>
    <col min="9208" max="9208" width="17.42578125" customWidth="1"/>
    <col min="9209" max="9209" width="10" bestFit="1" customWidth="1"/>
    <col min="9210" max="9210" width="7.85546875" customWidth="1"/>
    <col min="9211" max="9211" width="6.42578125" customWidth="1"/>
    <col min="9212" max="9212" width="9.140625" hidden="1" customWidth="1"/>
    <col min="9213" max="9213" width="7" customWidth="1"/>
    <col min="9214" max="9214" width="6" customWidth="1"/>
    <col min="9215" max="9215" width="7.7109375" customWidth="1"/>
    <col min="9216" max="9246" width="3.42578125" customWidth="1"/>
    <col min="9247" max="9247" width="4.5703125" customWidth="1"/>
    <col min="9248" max="9248" width="6.7109375" customWidth="1"/>
    <col min="9249" max="9249" width="8" customWidth="1"/>
    <col min="9250" max="9250" width="8.28515625" customWidth="1"/>
    <col min="9251" max="9259" width="3.42578125" customWidth="1"/>
    <col min="9260" max="9260" width="4.28515625" customWidth="1"/>
    <col min="9261" max="9261" width="10.28515625" customWidth="1"/>
    <col min="9262" max="9262" width="7" customWidth="1"/>
    <col min="9263" max="9285" width="9.140625" customWidth="1"/>
    <col min="9462" max="9462" width="5.28515625" customWidth="1"/>
    <col min="9463" max="9463" width="9.140625" hidden="1" customWidth="1"/>
    <col min="9464" max="9464" width="17.42578125" customWidth="1"/>
    <col min="9465" max="9465" width="10" bestFit="1" customWidth="1"/>
    <col min="9466" max="9466" width="7.85546875" customWidth="1"/>
    <col min="9467" max="9467" width="6.42578125" customWidth="1"/>
    <col min="9468" max="9468" width="9.140625" hidden="1" customWidth="1"/>
    <col min="9469" max="9469" width="7" customWidth="1"/>
    <col min="9470" max="9470" width="6" customWidth="1"/>
    <col min="9471" max="9471" width="7.7109375" customWidth="1"/>
    <col min="9472" max="9502" width="3.42578125" customWidth="1"/>
    <col min="9503" max="9503" width="4.5703125" customWidth="1"/>
    <col min="9504" max="9504" width="6.7109375" customWidth="1"/>
    <col min="9505" max="9505" width="8" customWidth="1"/>
    <col min="9506" max="9506" width="8.28515625" customWidth="1"/>
    <col min="9507" max="9515" width="3.42578125" customWidth="1"/>
    <col min="9516" max="9516" width="4.28515625" customWidth="1"/>
    <col min="9517" max="9517" width="10.28515625" customWidth="1"/>
    <col min="9518" max="9518" width="7" customWidth="1"/>
    <col min="9519" max="9541" width="9.140625" customWidth="1"/>
    <col min="9718" max="9718" width="5.28515625" customWidth="1"/>
    <col min="9719" max="9719" width="9.140625" hidden="1" customWidth="1"/>
    <col min="9720" max="9720" width="17.42578125" customWidth="1"/>
    <col min="9721" max="9721" width="10" bestFit="1" customWidth="1"/>
    <col min="9722" max="9722" width="7.85546875" customWidth="1"/>
    <col min="9723" max="9723" width="6.42578125" customWidth="1"/>
    <col min="9724" max="9724" width="9.140625" hidden="1" customWidth="1"/>
    <col min="9725" max="9725" width="7" customWidth="1"/>
    <col min="9726" max="9726" width="6" customWidth="1"/>
    <col min="9727" max="9727" width="7.7109375" customWidth="1"/>
    <col min="9728" max="9758" width="3.42578125" customWidth="1"/>
    <col min="9759" max="9759" width="4.5703125" customWidth="1"/>
    <col min="9760" max="9760" width="6.7109375" customWidth="1"/>
    <col min="9761" max="9761" width="8" customWidth="1"/>
    <col min="9762" max="9762" width="8.28515625" customWidth="1"/>
    <col min="9763" max="9771" width="3.42578125" customWidth="1"/>
    <col min="9772" max="9772" width="4.28515625" customWidth="1"/>
    <col min="9773" max="9773" width="10.28515625" customWidth="1"/>
    <col min="9774" max="9774" width="7" customWidth="1"/>
    <col min="9775" max="9797" width="9.140625" customWidth="1"/>
    <col min="9974" max="9974" width="5.28515625" customWidth="1"/>
    <col min="9975" max="9975" width="9.140625" hidden="1" customWidth="1"/>
    <col min="9976" max="9976" width="17.42578125" customWidth="1"/>
    <col min="9977" max="9977" width="10" bestFit="1" customWidth="1"/>
    <col min="9978" max="9978" width="7.85546875" customWidth="1"/>
    <col min="9979" max="9979" width="6.42578125" customWidth="1"/>
    <col min="9980" max="9980" width="9.140625" hidden="1" customWidth="1"/>
    <col min="9981" max="9981" width="7" customWidth="1"/>
    <col min="9982" max="9982" width="6" customWidth="1"/>
    <col min="9983" max="9983" width="7.7109375" customWidth="1"/>
    <col min="9984" max="10014" width="3.42578125" customWidth="1"/>
    <col min="10015" max="10015" width="4.5703125" customWidth="1"/>
    <col min="10016" max="10016" width="6.7109375" customWidth="1"/>
    <col min="10017" max="10017" width="8" customWidth="1"/>
    <col min="10018" max="10018" width="8.28515625" customWidth="1"/>
    <col min="10019" max="10027" width="3.42578125" customWidth="1"/>
    <col min="10028" max="10028" width="4.28515625" customWidth="1"/>
    <col min="10029" max="10029" width="10.28515625" customWidth="1"/>
    <col min="10030" max="10030" width="7" customWidth="1"/>
    <col min="10031" max="10053" width="9.140625" customWidth="1"/>
    <col min="10230" max="10230" width="5.28515625" customWidth="1"/>
    <col min="10231" max="10231" width="9.140625" hidden="1" customWidth="1"/>
    <col min="10232" max="10232" width="17.42578125" customWidth="1"/>
    <col min="10233" max="10233" width="10" bestFit="1" customWidth="1"/>
    <col min="10234" max="10234" width="7.85546875" customWidth="1"/>
    <col min="10235" max="10235" width="6.42578125" customWidth="1"/>
    <col min="10236" max="10236" width="9.140625" hidden="1" customWidth="1"/>
    <col min="10237" max="10237" width="7" customWidth="1"/>
    <col min="10238" max="10238" width="6" customWidth="1"/>
    <col min="10239" max="10239" width="7.7109375" customWidth="1"/>
    <col min="10240" max="10270" width="3.42578125" customWidth="1"/>
    <col min="10271" max="10271" width="4.5703125" customWidth="1"/>
    <col min="10272" max="10272" width="6.7109375" customWidth="1"/>
    <col min="10273" max="10273" width="8" customWidth="1"/>
    <col min="10274" max="10274" width="8.28515625" customWidth="1"/>
    <col min="10275" max="10283" width="3.42578125" customWidth="1"/>
    <col min="10284" max="10284" width="4.28515625" customWidth="1"/>
    <col min="10285" max="10285" width="10.28515625" customWidth="1"/>
    <col min="10286" max="10286" width="7" customWidth="1"/>
    <col min="10287" max="10309" width="9.140625" customWidth="1"/>
    <col min="10486" max="10486" width="5.28515625" customWidth="1"/>
    <col min="10487" max="10487" width="9.140625" hidden="1" customWidth="1"/>
    <col min="10488" max="10488" width="17.42578125" customWidth="1"/>
    <col min="10489" max="10489" width="10" bestFit="1" customWidth="1"/>
    <col min="10490" max="10490" width="7.85546875" customWidth="1"/>
    <col min="10491" max="10491" width="6.42578125" customWidth="1"/>
    <col min="10492" max="10492" width="9.140625" hidden="1" customWidth="1"/>
    <col min="10493" max="10493" width="7" customWidth="1"/>
    <col min="10494" max="10494" width="6" customWidth="1"/>
    <col min="10495" max="10495" width="7.7109375" customWidth="1"/>
    <col min="10496" max="10526" width="3.42578125" customWidth="1"/>
    <col min="10527" max="10527" width="4.5703125" customWidth="1"/>
    <col min="10528" max="10528" width="6.7109375" customWidth="1"/>
    <col min="10529" max="10529" width="8" customWidth="1"/>
    <col min="10530" max="10530" width="8.28515625" customWidth="1"/>
    <col min="10531" max="10539" width="3.42578125" customWidth="1"/>
    <col min="10540" max="10540" width="4.28515625" customWidth="1"/>
    <col min="10541" max="10541" width="10.28515625" customWidth="1"/>
    <col min="10542" max="10542" width="7" customWidth="1"/>
    <col min="10543" max="10565" width="9.140625" customWidth="1"/>
    <col min="10742" max="10742" width="5.28515625" customWidth="1"/>
    <col min="10743" max="10743" width="9.140625" hidden="1" customWidth="1"/>
    <col min="10744" max="10744" width="17.42578125" customWidth="1"/>
    <col min="10745" max="10745" width="10" bestFit="1" customWidth="1"/>
    <col min="10746" max="10746" width="7.85546875" customWidth="1"/>
    <col min="10747" max="10747" width="6.42578125" customWidth="1"/>
    <col min="10748" max="10748" width="9.140625" hidden="1" customWidth="1"/>
    <col min="10749" max="10749" width="7" customWidth="1"/>
    <col min="10750" max="10750" width="6" customWidth="1"/>
    <col min="10751" max="10751" width="7.7109375" customWidth="1"/>
    <col min="10752" max="10782" width="3.42578125" customWidth="1"/>
    <col min="10783" max="10783" width="4.5703125" customWidth="1"/>
    <col min="10784" max="10784" width="6.7109375" customWidth="1"/>
    <col min="10785" max="10785" width="8" customWidth="1"/>
    <col min="10786" max="10786" width="8.28515625" customWidth="1"/>
    <col min="10787" max="10795" width="3.42578125" customWidth="1"/>
    <col min="10796" max="10796" width="4.28515625" customWidth="1"/>
    <col min="10797" max="10797" width="10.28515625" customWidth="1"/>
    <col min="10798" max="10798" width="7" customWidth="1"/>
    <col min="10799" max="10821" width="9.140625" customWidth="1"/>
    <col min="10998" max="10998" width="5.28515625" customWidth="1"/>
    <col min="10999" max="10999" width="9.140625" hidden="1" customWidth="1"/>
    <col min="11000" max="11000" width="17.42578125" customWidth="1"/>
    <col min="11001" max="11001" width="10" bestFit="1" customWidth="1"/>
    <col min="11002" max="11002" width="7.85546875" customWidth="1"/>
    <col min="11003" max="11003" width="6.42578125" customWidth="1"/>
    <col min="11004" max="11004" width="9.140625" hidden="1" customWidth="1"/>
    <col min="11005" max="11005" width="7" customWidth="1"/>
    <col min="11006" max="11006" width="6" customWidth="1"/>
    <col min="11007" max="11007" width="7.7109375" customWidth="1"/>
    <col min="11008" max="11038" width="3.42578125" customWidth="1"/>
    <col min="11039" max="11039" width="4.5703125" customWidth="1"/>
    <col min="11040" max="11040" width="6.7109375" customWidth="1"/>
    <col min="11041" max="11041" width="8" customWidth="1"/>
    <col min="11042" max="11042" width="8.28515625" customWidth="1"/>
    <col min="11043" max="11051" width="3.42578125" customWidth="1"/>
    <col min="11052" max="11052" width="4.28515625" customWidth="1"/>
    <col min="11053" max="11053" width="10.28515625" customWidth="1"/>
    <col min="11054" max="11054" width="7" customWidth="1"/>
    <col min="11055" max="11077" width="9.140625" customWidth="1"/>
    <col min="11254" max="11254" width="5.28515625" customWidth="1"/>
    <col min="11255" max="11255" width="9.140625" hidden="1" customWidth="1"/>
    <col min="11256" max="11256" width="17.42578125" customWidth="1"/>
    <col min="11257" max="11257" width="10" bestFit="1" customWidth="1"/>
    <col min="11258" max="11258" width="7.85546875" customWidth="1"/>
    <col min="11259" max="11259" width="6.42578125" customWidth="1"/>
    <col min="11260" max="11260" width="9.140625" hidden="1" customWidth="1"/>
    <col min="11261" max="11261" width="7" customWidth="1"/>
    <col min="11262" max="11262" width="6" customWidth="1"/>
    <col min="11263" max="11263" width="7.7109375" customWidth="1"/>
    <col min="11264" max="11294" width="3.42578125" customWidth="1"/>
    <col min="11295" max="11295" width="4.5703125" customWidth="1"/>
    <col min="11296" max="11296" width="6.7109375" customWidth="1"/>
    <col min="11297" max="11297" width="8" customWidth="1"/>
    <col min="11298" max="11298" width="8.28515625" customWidth="1"/>
    <col min="11299" max="11307" width="3.42578125" customWidth="1"/>
    <col min="11308" max="11308" width="4.28515625" customWidth="1"/>
    <col min="11309" max="11309" width="10.28515625" customWidth="1"/>
    <col min="11310" max="11310" width="7" customWidth="1"/>
    <col min="11311" max="11333" width="9.140625" customWidth="1"/>
    <col min="11510" max="11510" width="5.28515625" customWidth="1"/>
    <col min="11511" max="11511" width="9.140625" hidden="1" customWidth="1"/>
    <col min="11512" max="11512" width="17.42578125" customWidth="1"/>
    <col min="11513" max="11513" width="10" bestFit="1" customWidth="1"/>
    <col min="11514" max="11514" width="7.85546875" customWidth="1"/>
    <col min="11515" max="11515" width="6.42578125" customWidth="1"/>
    <col min="11516" max="11516" width="9.140625" hidden="1" customWidth="1"/>
    <col min="11517" max="11517" width="7" customWidth="1"/>
    <col min="11518" max="11518" width="6" customWidth="1"/>
    <col min="11519" max="11519" width="7.7109375" customWidth="1"/>
    <col min="11520" max="11550" width="3.42578125" customWidth="1"/>
    <col min="11551" max="11551" width="4.5703125" customWidth="1"/>
    <col min="11552" max="11552" width="6.7109375" customWidth="1"/>
    <col min="11553" max="11553" width="8" customWidth="1"/>
    <col min="11554" max="11554" width="8.28515625" customWidth="1"/>
    <col min="11555" max="11563" width="3.42578125" customWidth="1"/>
    <col min="11564" max="11564" width="4.28515625" customWidth="1"/>
    <col min="11565" max="11565" width="10.28515625" customWidth="1"/>
    <col min="11566" max="11566" width="7" customWidth="1"/>
    <col min="11567" max="11589" width="9.140625" customWidth="1"/>
    <col min="11766" max="11766" width="5.28515625" customWidth="1"/>
    <col min="11767" max="11767" width="9.140625" hidden="1" customWidth="1"/>
    <col min="11768" max="11768" width="17.42578125" customWidth="1"/>
    <col min="11769" max="11769" width="10" bestFit="1" customWidth="1"/>
    <col min="11770" max="11770" width="7.85546875" customWidth="1"/>
    <col min="11771" max="11771" width="6.42578125" customWidth="1"/>
    <col min="11772" max="11772" width="9.140625" hidden="1" customWidth="1"/>
    <col min="11773" max="11773" width="7" customWidth="1"/>
    <col min="11774" max="11774" width="6" customWidth="1"/>
    <col min="11775" max="11775" width="7.7109375" customWidth="1"/>
    <col min="11776" max="11806" width="3.42578125" customWidth="1"/>
    <col min="11807" max="11807" width="4.5703125" customWidth="1"/>
    <col min="11808" max="11808" width="6.7109375" customWidth="1"/>
    <col min="11809" max="11809" width="8" customWidth="1"/>
    <col min="11810" max="11810" width="8.28515625" customWidth="1"/>
    <col min="11811" max="11819" width="3.42578125" customWidth="1"/>
    <col min="11820" max="11820" width="4.28515625" customWidth="1"/>
    <col min="11821" max="11821" width="10.28515625" customWidth="1"/>
    <col min="11822" max="11822" width="7" customWidth="1"/>
    <col min="11823" max="11845" width="9.140625" customWidth="1"/>
    <col min="12022" max="12022" width="5.28515625" customWidth="1"/>
    <col min="12023" max="12023" width="9.140625" hidden="1" customWidth="1"/>
    <col min="12024" max="12024" width="17.42578125" customWidth="1"/>
    <col min="12025" max="12025" width="10" bestFit="1" customWidth="1"/>
    <col min="12026" max="12026" width="7.85546875" customWidth="1"/>
    <col min="12027" max="12027" width="6.42578125" customWidth="1"/>
    <col min="12028" max="12028" width="9.140625" hidden="1" customWidth="1"/>
    <col min="12029" max="12029" width="7" customWidth="1"/>
    <col min="12030" max="12030" width="6" customWidth="1"/>
    <col min="12031" max="12031" width="7.7109375" customWidth="1"/>
    <col min="12032" max="12062" width="3.42578125" customWidth="1"/>
    <col min="12063" max="12063" width="4.5703125" customWidth="1"/>
    <col min="12064" max="12064" width="6.7109375" customWidth="1"/>
    <col min="12065" max="12065" width="8" customWidth="1"/>
    <col min="12066" max="12066" width="8.28515625" customWidth="1"/>
    <col min="12067" max="12075" width="3.42578125" customWidth="1"/>
    <col min="12076" max="12076" width="4.28515625" customWidth="1"/>
    <col min="12077" max="12077" width="10.28515625" customWidth="1"/>
    <col min="12078" max="12078" width="7" customWidth="1"/>
    <col min="12079" max="12101" width="9.140625" customWidth="1"/>
    <col min="12278" max="12278" width="5.28515625" customWidth="1"/>
    <col min="12279" max="12279" width="9.140625" hidden="1" customWidth="1"/>
    <col min="12280" max="12280" width="17.42578125" customWidth="1"/>
    <col min="12281" max="12281" width="10" bestFit="1" customWidth="1"/>
    <col min="12282" max="12282" width="7.85546875" customWidth="1"/>
    <col min="12283" max="12283" width="6.42578125" customWidth="1"/>
    <col min="12284" max="12284" width="9.140625" hidden="1" customWidth="1"/>
    <col min="12285" max="12285" width="7" customWidth="1"/>
    <col min="12286" max="12286" width="6" customWidth="1"/>
    <col min="12287" max="12287" width="7.7109375" customWidth="1"/>
    <col min="12288" max="12318" width="3.42578125" customWidth="1"/>
    <col min="12319" max="12319" width="4.5703125" customWidth="1"/>
    <col min="12320" max="12320" width="6.7109375" customWidth="1"/>
    <col min="12321" max="12321" width="8" customWidth="1"/>
    <col min="12322" max="12322" width="8.28515625" customWidth="1"/>
    <col min="12323" max="12331" width="3.42578125" customWidth="1"/>
    <col min="12332" max="12332" width="4.28515625" customWidth="1"/>
    <col min="12333" max="12333" width="10.28515625" customWidth="1"/>
    <col min="12334" max="12334" width="7" customWidth="1"/>
    <col min="12335" max="12357" width="9.140625" customWidth="1"/>
    <col min="12534" max="12534" width="5.28515625" customWidth="1"/>
    <col min="12535" max="12535" width="9.140625" hidden="1" customWidth="1"/>
    <col min="12536" max="12536" width="17.42578125" customWidth="1"/>
    <col min="12537" max="12537" width="10" bestFit="1" customWidth="1"/>
    <col min="12538" max="12538" width="7.85546875" customWidth="1"/>
    <col min="12539" max="12539" width="6.42578125" customWidth="1"/>
    <col min="12540" max="12540" width="9.140625" hidden="1" customWidth="1"/>
    <col min="12541" max="12541" width="7" customWidth="1"/>
    <col min="12542" max="12542" width="6" customWidth="1"/>
    <col min="12543" max="12543" width="7.7109375" customWidth="1"/>
    <col min="12544" max="12574" width="3.42578125" customWidth="1"/>
    <col min="12575" max="12575" width="4.5703125" customWidth="1"/>
    <col min="12576" max="12576" width="6.7109375" customWidth="1"/>
    <col min="12577" max="12577" width="8" customWidth="1"/>
    <col min="12578" max="12578" width="8.28515625" customWidth="1"/>
    <col min="12579" max="12587" width="3.42578125" customWidth="1"/>
    <col min="12588" max="12588" width="4.28515625" customWidth="1"/>
    <col min="12589" max="12589" width="10.28515625" customWidth="1"/>
    <col min="12590" max="12590" width="7" customWidth="1"/>
    <col min="12591" max="12613" width="9.140625" customWidth="1"/>
    <col min="12790" max="12790" width="5.28515625" customWidth="1"/>
    <col min="12791" max="12791" width="9.140625" hidden="1" customWidth="1"/>
    <col min="12792" max="12792" width="17.42578125" customWidth="1"/>
    <col min="12793" max="12793" width="10" bestFit="1" customWidth="1"/>
    <col min="12794" max="12794" width="7.85546875" customWidth="1"/>
    <col min="12795" max="12795" width="6.42578125" customWidth="1"/>
    <col min="12796" max="12796" width="9.140625" hidden="1" customWidth="1"/>
    <col min="12797" max="12797" width="7" customWidth="1"/>
    <col min="12798" max="12798" width="6" customWidth="1"/>
    <col min="12799" max="12799" width="7.7109375" customWidth="1"/>
    <col min="12800" max="12830" width="3.42578125" customWidth="1"/>
    <col min="12831" max="12831" width="4.5703125" customWidth="1"/>
    <col min="12832" max="12832" width="6.7109375" customWidth="1"/>
    <col min="12833" max="12833" width="8" customWidth="1"/>
    <col min="12834" max="12834" width="8.28515625" customWidth="1"/>
    <col min="12835" max="12843" width="3.42578125" customWidth="1"/>
    <col min="12844" max="12844" width="4.28515625" customWidth="1"/>
    <col min="12845" max="12845" width="10.28515625" customWidth="1"/>
    <col min="12846" max="12846" width="7" customWidth="1"/>
    <col min="12847" max="12869" width="9.140625" customWidth="1"/>
    <col min="13046" max="13046" width="5.28515625" customWidth="1"/>
    <col min="13047" max="13047" width="9.140625" hidden="1" customWidth="1"/>
    <col min="13048" max="13048" width="17.42578125" customWidth="1"/>
    <col min="13049" max="13049" width="10" bestFit="1" customWidth="1"/>
    <col min="13050" max="13050" width="7.85546875" customWidth="1"/>
    <col min="13051" max="13051" width="6.42578125" customWidth="1"/>
    <col min="13052" max="13052" width="9.140625" hidden="1" customWidth="1"/>
    <col min="13053" max="13053" width="7" customWidth="1"/>
    <col min="13054" max="13054" width="6" customWidth="1"/>
    <col min="13055" max="13055" width="7.7109375" customWidth="1"/>
    <col min="13056" max="13086" width="3.42578125" customWidth="1"/>
    <col min="13087" max="13087" width="4.5703125" customWidth="1"/>
    <col min="13088" max="13088" width="6.7109375" customWidth="1"/>
    <col min="13089" max="13089" width="8" customWidth="1"/>
    <col min="13090" max="13090" width="8.28515625" customWidth="1"/>
    <col min="13091" max="13099" width="3.42578125" customWidth="1"/>
    <col min="13100" max="13100" width="4.28515625" customWidth="1"/>
    <col min="13101" max="13101" width="10.28515625" customWidth="1"/>
    <col min="13102" max="13102" width="7" customWidth="1"/>
    <col min="13103" max="13125" width="9.140625" customWidth="1"/>
    <col min="13302" max="13302" width="5.28515625" customWidth="1"/>
    <col min="13303" max="13303" width="9.140625" hidden="1" customWidth="1"/>
    <col min="13304" max="13304" width="17.42578125" customWidth="1"/>
    <col min="13305" max="13305" width="10" bestFit="1" customWidth="1"/>
    <col min="13306" max="13306" width="7.85546875" customWidth="1"/>
    <col min="13307" max="13307" width="6.42578125" customWidth="1"/>
    <col min="13308" max="13308" width="9.140625" hidden="1" customWidth="1"/>
    <col min="13309" max="13309" width="7" customWidth="1"/>
    <col min="13310" max="13310" width="6" customWidth="1"/>
    <col min="13311" max="13311" width="7.7109375" customWidth="1"/>
    <col min="13312" max="13342" width="3.42578125" customWidth="1"/>
    <col min="13343" max="13343" width="4.5703125" customWidth="1"/>
    <col min="13344" max="13344" width="6.7109375" customWidth="1"/>
    <col min="13345" max="13345" width="8" customWidth="1"/>
    <col min="13346" max="13346" width="8.28515625" customWidth="1"/>
    <col min="13347" max="13355" width="3.42578125" customWidth="1"/>
    <col min="13356" max="13356" width="4.28515625" customWidth="1"/>
    <col min="13357" max="13357" width="10.28515625" customWidth="1"/>
    <col min="13358" max="13358" width="7" customWidth="1"/>
    <col min="13359" max="13381" width="9.140625" customWidth="1"/>
    <col min="13558" max="13558" width="5.28515625" customWidth="1"/>
    <col min="13559" max="13559" width="9.140625" hidden="1" customWidth="1"/>
    <col min="13560" max="13560" width="17.42578125" customWidth="1"/>
    <col min="13561" max="13561" width="10" bestFit="1" customWidth="1"/>
    <col min="13562" max="13562" width="7.85546875" customWidth="1"/>
    <col min="13563" max="13563" width="6.42578125" customWidth="1"/>
    <col min="13564" max="13564" width="9.140625" hidden="1" customWidth="1"/>
    <col min="13565" max="13565" width="7" customWidth="1"/>
    <col min="13566" max="13566" width="6" customWidth="1"/>
    <col min="13567" max="13567" width="7.7109375" customWidth="1"/>
    <col min="13568" max="13598" width="3.42578125" customWidth="1"/>
    <col min="13599" max="13599" width="4.5703125" customWidth="1"/>
    <col min="13600" max="13600" width="6.7109375" customWidth="1"/>
    <col min="13601" max="13601" width="8" customWidth="1"/>
    <col min="13602" max="13602" width="8.28515625" customWidth="1"/>
    <col min="13603" max="13611" width="3.42578125" customWidth="1"/>
    <col min="13612" max="13612" width="4.28515625" customWidth="1"/>
    <col min="13613" max="13613" width="10.28515625" customWidth="1"/>
    <col min="13614" max="13614" width="7" customWidth="1"/>
    <col min="13615" max="13637" width="9.140625" customWidth="1"/>
    <col min="13814" max="13814" width="5.28515625" customWidth="1"/>
    <col min="13815" max="13815" width="9.140625" hidden="1" customWidth="1"/>
    <col min="13816" max="13816" width="17.42578125" customWidth="1"/>
    <col min="13817" max="13817" width="10" bestFit="1" customWidth="1"/>
    <col min="13818" max="13818" width="7.85546875" customWidth="1"/>
    <col min="13819" max="13819" width="6.42578125" customWidth="1"/>
    <col min="13820" max="13820" width="9.140625" hidden="1" customWidth="1"/>
    <col min="13821" max="13821" width="7" customWidth="1"/>
    <col min="13822" max="13822" width="6" customWidth="1"/>
    <col min="13823" max="13823" width="7.7109375" customWidth="1"/>
    <col min="13824" max="13854" width="3.42578125" customWidth="1"/>
    <col min="13855" max="13855" width="4.5703125" customWidth="1"/>
    <col min="13856" max="13856" width="6.7109375" customWidth="1"/>
    <col min="13857" max="13857" width="8" customWidth="1"/>
    <col min="13858" max="13858" width="8.28515625" customWidth="1"/>
    <col min="13859" max="13867" width="3.42578125" customWidth="1"/>
    <col min="13868" max="13868" width="4.28515625" customWidth="1"/>
    <col min="13869" max="13869" width="10.28515625" customWidth="1"/>
    <col min="13870" max="13870" width="7" customWidth="1"/>
    <col min="13871" max="13893" width="9.140625" customWidth="1"/>
    <col min="14070" max="14070" width="5.28515625" customWidth="1"/>
    <col min="14071" max="14071" width="9.140625" hidden="1" customWidth="1"/>
    <col min="14072" max="14072" width="17.42578125" customWidth="1"/>
    <col min="14073" max="14073" width="10" bestFit="1" customWidth="1"/>
    <col min="14074" max="14074" width="7.85546875" customWidth="1"/>
    <col min="14075" max="14075" width="6.42578125" customWidth="1"/>
    <col min="14076" max="14076" width="9.140625" hidden="1" customWidth="1"/>
    <col min="14077" max="14077" width="7" customWidth="1"/>
    <col min="14078" max="14078" width="6" customWidth="1"/>
    <col min="14079" max="14079" width="7.7109375" customWidth="1"/>
    <col min="14080" max="14110" width="3.42578125" customWidth="1"/>
    <col min="14111" max="14111" width="4.5703125" customWidth="1"/>
    <col min="14112" max="14112" width="6.7109375" customWidth="1"/>
    <col min="14113" max="14113" width="8" customWidth="1"/>
    <col min="14114" max="14114" width="8.28515625" customWidth="1"/>
    <col min="14115" max="14123" width="3.42578125" customWidth="1"/>
    <col min="14124" max="14124" width="4.28515625" customWidth="1"/>
    <col min="14125" max="14125" width="10.28515625" customWidth="1"/>
    <col min="14126" max="14126" width="7" customWidth="1"/>
    <col min="14127" max="14149" width="9.140625" customWidth="1"/>
    <col min="14326" max="14326" width="5.28515625" customWidth="1"/>
    <col min="14327" max="14327" width="9.140625" hidden="1" customWidth="1"/>
    <col min="14328" max="14328" width="17.42578125" customWidth="1"/>
    <col min="14329" max="14329" width="10" bestFit="1" customWidth="1"/>
    <col min="14330" max="14330" width="7.85546875" customWidth="1"/>
    <col min="14331" max="14331" width="6.42578125" customWidth="1"/>
    <col min="14332" max="14332" width="9.140625" hidden="1" customWidth="1"/>
    <col min="14333" max="14333" width="7" customWidth="1"/>
    <col min="14334" max="14334" width="6" customWidth="1"/>
    <col min="14335" max="14335" width="7.7109375" customWidth="1"/>
    <col min="14336" max="14366" width="3.42578125" customWidth="1"/>
    <col min="14367" max="14367" width="4.5703125" customWidth="1"/>
    <col min="14368" max="14368" width="6.7109375" customWidth="1"/>
    <col min="14369" max="14369" width="8" customWidth="1"/>
    <col min="14370" max="14370" width="8.28515625" customWidth="1"/>
    <col min="14371" max="14379" width="3.42578125" customWidth="1"/>
    <col min="14380" max="14380" width="4.28515625" customWidth="1"/>
    <col min="14381" max="14381" width="10.28515625" customWidth="1"/>
    <col min="14382" max="14382" width="7" customWidth="1"/>
    <col min="14383" max="14405" width="9.140625" customWidth="1"/>
    <col min="14582" max="14582" width="5.28515625" customWidth="1"/>
    <col min="14583" max="14583" width="9.140625" hidden="1" customWidth="1"/>
    <col min="14584" max="14584" width="17.42578125" customWidth="1"/>
    <col min="14585" max="14585" width="10" bestFit="1" customWidth="1"/>
    <col min="14586" max="14586" width="7.85546875" customWidth="1"/>
    <col min="14587" max="14587" width="6.42578125" customWidth="1"/>
    <col min="14588" max="14588" width="9.140625" hidden="1" customWidth="1"/>
    <col min="14589" max="14589" width="7" customWidth="1"/>
    <col min="14590" max="14590" width="6" customWidth="1"/>
    <col min="14591" max="14591" width="7.7109375" customWidth="1"/>
    <col min="14592" max="14622" width="3.42578125" customWidth="1"/>
    <col min="14623" max="14623" width="4.5703125" customWidth="1"/>
    <col min="14624" max="14624" width="6.7109375" customWidth="1"/>
    <col min="14625" max="14625" width="8" customWidth="1"/>
    <col min="14626" max="14626" width="8.28515625" customWidth="1"/>
    <col min="14627" max="14635" width="3.42578125" customWidth="1"/>
    <col min="14636" max="14636" width="4.28515625" customWidth="1"/>
    <col min="14637" max="14637" width="10.28515625" customWidth="1"/>
    <col min="14638" max="14638" width="7" customWidth="1"/>
    <col min="14639" max="14661" width="9.140625" customWidth="1"/>
    <col min="14838" max="14838" width="5.28515625" customWidth="1"/>
    <col min="14839" max="14839" width="9.140625" hidden="1" customWidth="1"/>
    <col min="14840" max="14840" width="17.42578125" customWidth="1"/>
    <col min="14841" max="14841" width="10" bestFit="1" customWidth="1"/>
    <col min="14842" max="14842" width="7.85546875" customWidth="1"/>
    <col min="14843" max="14843" width="6.42578125" customWidth="1"/>
    <col min="14844" max="14844" width="9.140625" hidden="1" customWidth="1"/>
    <col min="14845" max="14845" width="7" customWidth="1"/>
    <col min="14846" max="14846" width="6" customWidth="1"/>
    <col min="14847" max="14847" width="7.7109375" customWidth="1"/>
    <col min="14848" max="14878" width="3.42578125" customWidth="1"/>
    <col min="14879" max="14879" width="4.5703125" customWidth="1"/>
    <col min="14880" max="14880" width="6.7109375" customWidth="1"/>
    <col min="14881" max="14881" width="8" customWidth="1"/>
    <col min="14882" max="14882" width="8.28515625" customWidth="1"/>
    <col min="14883" max="14891" width="3.42578125" customWidth="1"/>
    <col min="14892" max="14892" width="4.28515625" customWidth="1"/>
    <col min="14893" max="14893" width="10.28515625" customWidth="1"/>
    <col min="14894" max="14894" width="7" customWidth="1"/>
    <col min="14895" max="14917" width="9.140625" customWidth="1"/>
    <col min="15094" max="15094" width="5.28515625" customWidth="1"/>
    <col min="15095" max="15095" width="9.140625" hidden="1" customWidth="1"/>
    <col min="15096" max="15096" width="17.42578125" customWidth="1"/>
    <col min="15097" max="15097" width="10" bestFit="1" customWidth="1"/>
    <col min="15098" max="15098" width="7.85546875" customWidth="1"/>
    <col min="15099" max="15099" width="6.42578125" customWidth="1"/>
    <col min="15100" max="15100" width="9.140625" hidden="1" customWidth="1"/>
    <col min="15101" max="15101" width="7" customWidth="1"/>
    <col min="15102" max="15102" width="6" customWidth="1"/>
    <col min="15103" max="15103" width="7.7109375" customWidth="1"/>
    <col min="15104" max="15134" width="3.42578125" customWidth="1"/>
    <col min="15135" max="15135" width="4.5703125" customWidth="1"/>
    <col min="15136" max="15136" width="6.7109375" customWidth="1"/>
    <col min="15137" max="15137" width="8" customWidth="1"/>
    <col min="15138" max="15138" width="8.28515625" customWidth="1"/>
    <col min="15139" max="15147" width="3.42578125" customWidth="1"/>
    <col min="15148" max="15148" width="4.28515625" customWidth="1"/>
    <col min="15149" max="15149" width="10.28515625" customWidth="1"/>
    <col min="15150" max="15150" width="7" customWidth="1"/>
    <col min="15151" max="15173" width="9.140625" customWidth="1"/>
    <col min="15350" max="15350" width="5.28515625" customWidth="1"/>
    <col min="15351" max="15351" width="9.140625" hidden="1" customWidth="1"/>
    <col min="15352" max="15352" width="17.42578125" customWidth="1"/>
    <col min="15353" max="15353" width="10" bestFit="1" customWidth="1"/>
    <col min="15354" max="15354" width="7.85546875" customWidth="1"/>
    <col min="15355" max="15355" width="6.42578125" customWidth="1"/>
    <col min="15356" max="15356" width="9.140625" hidden="1" customWidth="1"/>
    <col min="15357" max="15357" width="7" customWidth="1"/>
    <col min="15358" max="15358" width="6" customWidth="1"/>
    <col min="15359" max="15359" width="7.7109375" customWidth="1"/>
    <col min="15360" max="15390" width="3.42578125" customWidth="1"/>
    <col min="15391" max="15391" width="4.5703125" customWidth="1"/>
    <col min="15392" max="15392" width="6.7109375" customWidth="1"/>
    <col min="15393" max="15393" width="8" customWidth="1"/>
    <col min="15394" max="15394" width="8.28515625" customWidth="1"/>
    <col min="15395" max="15403" width="3.42578125" customWidth="1"/>
    <col min="15404" max="15404" width="4.28515625" customWidth="1"/>
    <col min="15405" max="15405" width="10.28515625" customWidth="1"/>
    <col min="15406" max="15406" width="7" customWidth="1"/>
    <col min="15407" max="15429" width="9.140625" customWidth="1"/>
    <col min="15606" max="15606" width="5.28515625" customWidth="1"/>
    <col min="15607" max="15607" width="9.140625" hidden="1" customWidth="1"/>
    <col min="15608" max="15608" width="17.42578125" customWidth="1"/>
    <col min="15609" max="15609" width="10" bestFit="1" customWidth="1"/>
    <col min="15610" max="15610" width="7.85546875" customWidth="1"/>
    <col min="15611" max="15611" width="6.42578125" customWidth="1"/>
    <col min="15612" max="15612" width="9.140625" hidden="1" customWidth="1"/>
    <col min="15613" max="15613" width="7" customWidth="1"/>
    <col min="15614" max="15614" width="6" customWidth="1"/>
    <col min="15615" max="15615" width="7.7109375" customWidth="1"/>
    <col min="15616" max="15646" width="3.42578125" customWidth="1"/>
    <col min="15647" max="15647" width="4.5703125" customWidth="1"/>
    <col min="15648" max="15648" width="6.7109375" customWidth="1"/>
    <col min="15649" max="15649" width="8" customWidth="1"/>
    <col min="15650" max="15650" width="8.28515625" customWidth="1"/>
    <col min="15651" max="15659" width="3.42578125" customWidth="1"/>
    <col min="15660" max="15660" width="4.28515625" customWidth="1"/>
    <col min="15661" max="15661" width="10.28515625" customWidth="1"/>
    <col min="15662" max="15662" width="7" customWidth="1"/>
    <col min="15663" max="15685" width="9.140625" customWidth="1"/>
    <col min="15862" max="15862" width="5.28515625" customWidth="1"/>
    <col min="15863" max="15863" width="9.140625" hidden="1" customWidth="1"/>
    <col min="15864" max="15864" width="17.42578125" customWidth="1"/>
    <col min="15865" max="15865" width="10" bestFit="1" customWidth="1"/>
    <col min="15866" max="15866" width="7.85546875" customWidth="1"/>
    <col min="15867" max="15867" width="6.42578125" customWidth="1"/>
    <col min="15868" max="15868" width="9.140625" hidden="1" customWidth="1"/>
    <col min="15869" max="15869" width="7" customWidth="1"/>
    <col min="15870" max="15870" width="6" customWidth="1"/>
    <col min="15871" max="15871" width="7.7109375" customWidth="1"/>
    <col min="15872" max="15902" width="3.42578125" customWidth="1"/>
    <col min="15903" max="15903" width="4.5703125" customWidth="1"/>
    <col min="15904" max="15904" width="6.7109375" customWidth="1"/>
    <col min="15905" max="15905" width="8" customWidth="1"/>
    <col min="15906" max="15906" width="8.28515625" customWidth="1"/>
    <col min="15907" max="15915" width="3.42578125" customWidth="1"/>
    <col min="15916" max="15916" width="4.28515625" customWidth="1"/>
    <col min="15917" max="15917" width="10.28515625" customWidth="1"/>
    <col min="15918" max="15918" width="7" customWidth="1"/>
    <col min="15919" max="15941" width="9.140625" customWidth="1"/>
    <col min="16118" max="16118" width="5.28515625" customWidth="1"/>
    <col min="16119" max="16119" width="9.140625" hidden="1" customWidth="1"/>
    <col min="16120" max="16120" width="17.42578125" customWidth="1"/>
    <col min="16121" max="16121" width="10" bestFit="1" customWidth="1"/>
    <col min="16122" max="16122" width="7.85546875" customWidth="1"/>
    <col min="16123" max="16123" width="6.42578125" customWidth="1"/>
    <col min="16124" max="16124" width="9.140625" hidden="1" customWidth="1"/>
    <col min="16125" max="16125" width="7" customWidth="1"/>
    <col min="16126" max="16126" width="6" customWidth="1"/>
    <col min="16127" max="16127" width="7.7109375" customWidth="1"/>
    <col min="16128" max="16158" width="3.42578125" customWidth="1"/>
    <col min="16159" max="16159" width="4.5703125" customWidth="1"/>
    <col min="16160" max="16160" width="6.7109375" customWidth="1"/>
    <col min="16161" max="16161" width="8" customWidth="1"/>
    <col min="16162" max="16162" width="8.28515625" customWidth="1"/>
    <col min="16163" max="16171" width="3.42578125" customWidth="1"/>
    <col min="16172" max="16172" width="4.28515625" customWidth="1"/>
    <col min="16173" max="16173" width="10.28515625" customWidth="1"/>
    <col min="16174" max="16174" width="7" customWidth="1"/>
    <col min="16175" max="16197" width="9.140625" customWidth="1"/>
  </cols>
  <sheetData>
    <row r="1" spans="1:49" ht="23.25" x14ac:dyDescent="0.35">
      <c r="A1" s="1"/>
      <c r="B1" s="2"/>
      <c r="C1" s="2" t="s">
        <v>0</v>
      </c>
      <c r="D1" s="2"/>
      <c r="E1" s="120"/>
      <c r="F1" s="2"/>
      <c r="G1" s="2"/>
      <c r="H1" s="2"/>
      <c r="I1" s="153">
        <f>D2</f>
        <v>41384</v>
      </c>
      <c r="J1"/>
      <c r="N1" s="154"/>
    </row>
    <row r="2" spans="1:49" ht="23.25" x14ac:dyDescent="0.35">
      <c r="A2" s="6"/>
      <c r="B2" s="7"/>
      <c r="C2" s="7" t="s">
        <v>1</v>
      </c>
      <c r="D2" s="155">
        <v>41384</v>
      </c>
      <c r="E2"/>
      <c r="F2" s="8"/>
      <c r="G2" s="9"/>
      <c r="H2" s="9"/>
      <c r="I2" s="9"/>
      <c r="AT2" s="11" t="s">
        <v>2</v>
      </c>
      <c r="AU2" s="12" t="s">
        <v>3</v>
      </c>
      <c r="AV2" s="3"/>
    </row>
    <row r="3" spans="1:49" s="14" customFormat="1" x14ac:dyDescent="0.25">
      <c r="A3" s="13"/>
      <c r="B3" s="14">
        <v>1</v>
      </c>
      <c r="E3" s="121"/>
      <c r="I3" s="15"/>
      <c r="J3" s="16"/>
      <c r="K3" s="205"/>
      <c r="L3" s="167"/>
      <c r="M3" s="167" t="s">
        <v>248</v>
      </c>
      <c r="N3" s="167"/>
      <c r="O3" s="167"/>
      <c r="P3" s="157">
        <f>D2-30</f>
        <v>41354</v>
      </c>
      <c r="Q3" s="167"/>
      <c r="R3" s="167"/>
      <c r="S3" s="167"/>
      <c r="T3" s="204"/>
      <c r="U3" s="19"/>
      <c r="V3" s="19"/>
      <c r="W3" s="19"/>
      <c r="X3" s="19"/>
      <c r="Y3" s="19"/>
      <c r="Z3" s="19" t="s">
        <v>5</v>
      </c>
      <c r="AA3" s="19"/>
      <c r="AB3" s="19"/>
      <c r="AC3" s="19"/>
      <c r="AD3" s="19"/>
      <c r="AE3" s="156">
        <f>D2</f>
        <v>41384</v>
      </c>
      <c r="AF3" s="19"/>
      <c r="AG3" s="19"/>
      <c r="AH3" s="19"/>
      <c r="AI3" s="19"/>
      <c r="AJ3" s="19"/>
      <c r="AK3" s="19"/>
      <c r="AL3" s="19"/>
      <c r="AM3" s="19"/>
      <c r="AN3" s="19"/>
      <c r="AO3" s="20"/>
      <c r="AQ3" s="21"/>
      <c r="AR3" s="15"/>
      <c r="AT3" s="22"/>
      <c r="AU3" s="12" t="s">
        <v>6</v>
      </c>
      <c r="AV3" s="22"/>
    </row>
    <row r="4" spans="1:49" ht="78.75" x14ac:dyDescent="0.25">
      <c r="A4" s="23"/>
      <c r="B4" s="24" t="s">
        <v>7</v>
      </c>
      <c r="C4" s="23" t="s">
        <v>8</v>
      </c>
      <c r="D4" s="23" t="s">
        <v>9</v>
      </c>
      <c r="E4" s="122" t="s">
        <v>10</v>
      </c>
      <c r="F4" s="123" t="s">
        <v>181</v>
      </c>
      <c r="G4" s="25" t="s">
        <v>11</v>
      </c>
      <c r="H4" s="25" t="s">
        <v>12</v>
      </c>
      <c r="I4" s="25" t="s">
        <v>225</v>
      </c>
      <c r="J4" s="27" t="s">
        <v>226</v>
      </c>
      <c r="K4" s="28">
        <v>21</v>
      </c>
      <c r="L4" s="28">
        <v>22</v>
      </c>
      <c r="M4" s="138">
        <v>23</v>
      </c>
      <c r="N4" s="138">
        <v>24</v>
      </c>
      <c r="O4" s="28">
        <v>25</v>
      </c>
      <c r="P4" s="30">
        <v>26</v>
      </c>
      <c r="Q4" s="30">
        <v>27</v>
      </c>
      <c r="R4" s="30">
        <v>28</v>
      </c>
      <c r="S4" s="30">
        <v>29</v>
      </c>
      <c r="T4" s="145">
        <v>30</v>
      </c>
      <c r="U4" s="145">
        <v>31</v>
      </c>
      <c r="V4" s="28">
        <v>1</v>
      </c>
      <c r="W4" s="28">
        <v>2</v>
      </c>
      <c r="X4" s="28">
        <v>3</v>
      </c>
      <c r="Y4" s="28">
        <v>4</v>
      </c>
      <c r="Z4" s="30">
        <v>5</v>
      </c>
      <c r="AA4" s="145">
        <v>6</v>
      </c>
      <c r="AB4" s="145">
        <v>7</v>
      </c>
      <c r="AC4" s="29">
        <v>8</v>
      </c>
      <c r="AD4" s="29">
        <v>9</v>
      </c>
      <c r="AE4" s="29">
        <v>10</v>
      </c>
      <c r="AF4" s="29">
        <v>11</v>
      </c>
      <c r="AG4" s="29">
        <v>12</v>
      </c>
      <c r="AH4" s="145">
        <v>13</v>
      </c>
      <c r="AI4" s="145">
        <v>14</v>
      </c>
      <c r="AJ4" s="28">
        <v>15</v>
      </c>
      <c r="AK4" s="28">
        <v>16</v>
      </c>
      <c r="AL4" s="28">
        <v>17</v>
      </c>
      <c r="AM4" s="28">
        <v>18</v>
      </c>
      <c r="AN4" s="28">
        <v>19</v>
      </c>
      <c r="AO4" s="31" t="s">
        <v>15</v>
      </c>
      <c r="AP4" s="32" t="s">
        <v>16</v>
      </c>
      <c r="AQ4" s="33" t="s">
        <v>227</v>
      </c>
      <c r="AR4" s="34" t="s">
        <v>228</v>
      </c>
      <c r="AS4" s="35" t="s">
        <v>19</v>
      </c>
    </row>
    <row r="5" spans="1:49" x14ac:dyDescent="0.25">
      <c r="A5" s="36">
        <v>1</v>
      </c>
      <c r="B5" s="37"/>
      <c r="C5" s="38" t="s">
        <v>20</v>
      </c>
      <c r="D5" s="37"/>
      <c r="E5" s="115"/>
      <c r="F5" s="38"/>
      <c r="G5" s="38"/>
      <c r="H5" s="38"/>
      <c r="I5" s="38"/>
      <c r="J5" s="39"/>
      <c r="K5" s="109"/>
      <c r="L5" s="40"/>
      <c r="M5" s="132"/>
      <c r="N5" s="132"/>
      <c r="O5" s="40"/>
      <c r="P5" s="40"/>
      <c r="Q5" s="207"/>
      <c r="R5" s="109"/>
      <c r="S5" s="40"/>
      <c r="T5" s="132"/>
      <c r="U5" s="132"/>
      <c r="V5" s="40"/>
      <c r="W5" s="40"/>
      <c r="X5" s="52"/>
      <c r="Y5" s="40"/>
      <c r="Z5" s="40"/>
      <c r="AA5" s="132"/>
      <c r="AB5" s="132"/>
      <c r="AC5" s="40"/>
      <c r="AD5" s="40"/>
      <c r="AE5" s="40"/>
      <c r="AF5" s="40"/>
      <c r="AG5" s="40"/>
      <c r="AH5" s="132"/>
      <c r="AI5" s="132"/>
      <c r="AJ5" s="40"/>
      <c r="AK5" s="40"/>
      <c r="AL5" s="40"/>
      <c r="AM5" s="40"/>
      <c r="AN5" s="40"/>
      <c r="AO5" s="38"/>
      <c r="AP5" s="38"/>
      <c r="AQ5" s="41"/>
      <c r="AR5" s="42"/>
      <c r="AS5" s="43"/>
      <c r="AU5" s="44" t="s">
        <v>21</v>
      </c>
      <c r="AV5" s="44"/>
      <c r="AW5" s="44"/>
    </row>
    <row r="6" spans="1:49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f>VLOOKUP(B6,'Mar, 2013'!$B$6:$AS$92,44,0)</f>
        <v>6.5</v>
      </c>
      <c r="G6" s="48"/>
      <c r="H6" s="48"/>
      <c r="I6" s="49">
        <v>1</v>
      </c>
      <c r="J6" s="50">
        <f>F6+G6+H6+I6</f>
        <v>7.5</v>
      </c>
      <c r="K6" s="140"/>
      <c r="L6" s="51"/>
      <c r="M6" s="133"/>
      <c r="N6" s="133"/>
      <c r="O6" s="51"/>
      <c r="P6" s="51"/>
      <c r="Q6" s="206"/>
      <c r="R6" s="140"/>
      <c r="S6" s="51"/>
      <c r="T6" s="137"/>
      <c r="U6" s="137"/>
      <c r="V6" s="52"/>
      <c r="W6" s="52"/>
      <c r="X6" s="52">
        <v>1</v>
      </c>
      <c r="Y6" s="52"/>
      <c r="Z6" s="52"/>
      <c r="AA6" s="137"/>
      <c r="AB6" s="137"/>
      <c r="AC6" s="52"/>
      <c r="AD6" s="52"/>
      <c r="AE6" s="53"/>
      <c r="AF6" s="53"/>
      <c r="AG6" s="53"/>
      <c r="AH6" s="148"/>
      <c r="AI6" s="148"/>
      <c r="AJ6" s="53"/>
      <c r="AK6" s="53"/>
      <c r="AL6" s="53"/>
      <c r="AM6" s="53"/>
      <c r="AN6" s="53"/>
      <c r="AO6" s="54">
        <f>SUM(K6:AN6)</f>
        <v>1</v>
      </c>
      <c r="AP6" s="55">
        <f>J6-AO6</f>
        <v>6.5</v>
      </c>
      <c r="AQ6" s="56">
        <f>IF(AP6&lt;0,AP6,0)</f>
        <v>0</v>
      </c>
      <c r="AR6" s="57">
        <f>AP6-AQ6</f>
        <v>6.5</v>
      </c>
      <c r="AS6" s="59"/>
      <c r="AU6" s="60" t="s">
        <v>25</v>
      </c>
      <c r="AV6" s="60"/>
      <c r="AW6" s="60"/>
    </row>
    <row r="7" spans="1:49" x14ac:dyDescent="0.25">
      <c r="A7" s="61">
        <v>2</v>
      </c>
      <c r="B7" s="46" t="s">
        <v>26</v>
      </c>
      <c r="C7" s="62" t="s">
        <v>27</v>
      </c>
      <c r="D7" s="47" t="s">
        <v>28</v>
      </c>
      <c r="E7" s="114">
        <v>41085</v>
      </c>
      <c r="F7" s="48">
        <f>VLOOKUP(B7,'Mar, 2013'!$B$6:$AS$92,44,0)</f>
        <v>1</v>
      </c>
      <c r="G7" s="48"/>
      <c r="H7" s="48"/>
      <c r="I7" s="49">
        <v>1</v>
      </c>
      <c r="J7" s="50">
        <f>F7+G7+H7+I7</f>
        <v>2</v>
      </c>
      <c r="K7" s="140"/>
      <c r="L7" s="51"/>
      <c r="M7" s="133"/>
      <c r="N7" s="133"/>
      <c r="O7" s="51"/>
      <c r="P7" s="51"/>
      <c r="Q7" s="206"/>
      <c r="R7" s="140"/>
      <c r="S7" s="51"/>
      <c r="T7" s="137"/>
      <c r="U7" s="137"/>
      <c r="V7" s="52"/>
      <c r="W7" s="52"/>
      <c r="X7" s="52"/>
      <c r="Y7" s="52"/>
      <c r="Z7" s="52"/>
      <c r="AA7" s="137"/>
      <c r="AB7" s="137"/>
      <c r="AC7" s="52"/>
      <c r="AD7" s="52"/>
      <c r="AE7" s="52"/>
      <c r="AF7" s="52"/>
      <c r="AG7" s="52"/>
      <c r="AH7" s="137"/>
      <c r="AI7" s="137"/>
      <c r="AJ7" s="52"/>
      <c r="AK7" s="52"/>
      <c r="AL7" s="52"/>
      <c r="AM7" s="52"/>
      <c r="AN7" s="52"/>
      <c r="AO7" s="54">
        <f>SUM(K7:AN7)</f>
        <v>0</v>
      </c>
      <c r="AP7" s="55">
        <f>J7-AO7</f>
        <v>2</v>
      </c>
      <c r="AQ7" s="56">
        <f>IF(AP7&lt;0,AP7,0)</f>
        <v>0</v>
      </c>
      <c r="AR7" s="57">
        <f>AP7-AQ7</f>
        <v>2</v>
      </c>
      <c r="AS7" s="59"/>
    </row>
    <row r="8" spans="1:49" x14ac:dyDescent="0.25">
      <c r="A8" s="36">
        <v>2</v>
      </c>
      <c r="B8" s="37"/>
      <c r="C8" s="38" t="s">
        <v>29</v>
      </c>
      <c r="D8" s="37"/>
      <c r="E8" s="115"/>
      <c r="F8" s="38"/>
      <c r="G8" s="38"/>
      <c r="H8" s="38"/>
      <c r="I8" s="38"/>
      <c r="J8" s="39"/>
      <c r="K8" s="109"/>
      <c r="L8" s="40"/>
      <c r="M8" s="132"/>
      <c r="N8" s="132"/>
      <c r="O8" s="40"/>
      <c r="P8" s="40"/>
      <c r="Q8" s="207"/>
      <c r="R8" s="109"/>
      <c r="S8" s="40"/>
      <c r="T8" s="132"/>
      <c r="U8" s="132"/>
      <c r="V8" s="40"/>
      <c r="W8" s="40"/>
      <c r="X8" s="40"/>
      <c r="Y8" s="40"/>
      <c r="Z8" s="40"/>
      <c r="AA8" s="132"/>
      <c r="AB8" s="132"/>
      <c r="AC8" s="40"/>
      <c r="AD8" s="40"/>
      <c r="AE8" s="40"/>
      <c r="AF8" s="40"/>
      <c r="AG8" s="40"/>
      <c r="AH8" s="132"/>
      <c r="AI8" s="132"/>
      <c r="AJ8" s="40"/>
      <c r="AK8" s="40"/>
      <c r="AL8" s="40"/>
      <c r="AM8" s="40"/>
      <c r="AN8" s="40"/>
      <c r="AO8" s="38"/>
      <c r="AP8" s="38"/>
      <c r="AQ8" s="41"/>
      <c r="AR8" s="42"/>
      <c r="AS8" s="43"/>
      <c r="AU8" s="63" t="s">
        <v>30</v>
      </c>
      <c r="AV8" s="63"/>
      <c r="AW8" s="63"/>
    </row>
    <row r="9" spans="1:49" x14ac:dyDescent="0.25">
      <c r="A9" s="45">
        <f>A7+1</f>
        <v>3</v>
      </c>
      <c r="B9" s="46" t="s">
        <v>31</v>
      </c>
      <c r="C9" s="47" t="s">
        <v>32</v>
      </c>
      <c r="D9" s="47" t="s">
        <v>33</v>
      </c>
      <c r="E9" s="114">
        <v>40553</v>
      </c>
      <c r="F9" s="48">
        <f>VLOOKUP(B9,'Mar, 2013'!$B$6:$AS$92,44,0)</f>
        <v>2</v>
      </c>
      <c r="G9" s="48"/>
      <c r="H9" s="48"/>
      <c r="I9" s="49">
        <v>1</v>
      </c>
      <c r="J9" s="50">
        <f t="shared" ref="J9:J17" si="0">F9+G9+H9+I9</f>
        <v>3</v>
      </c>
      <c r="K9" s="140"/>
      <c r="L9" s="51"/>
      <c r="M9" s="133"/>
      <c r="N9" s="133"/>
      <c r="O9" s="51"/>
      <c r="P9" s="51"/>
      <c r="Q9" s="206"/>
      <c r="R9" s="140"/>
      <c r="S9" s="51"/>
      <c r="T9" s="137"/>
      <c r="U9" s="137"/>
      <c r="V9" s="52"/>
      <c r="W9" s="52"/>
      <c r="X9" s="52"/>
      <c r="Y9" s="52"/>
      <c r="Z9" s="52"/>
      <c r="AA9" s="137"/>
      <c r="AB9" s="137"/>
      <c r="AC9" s="52"/>
      <c r="AD9" s="52"/>
      <c r="AE9" s="52"/>
      <c r="AF9" s="52"/>
      <c r="AG9" s="52"/>
      <c r="AH9" s="137"/>
      <c r="AI9" s="137"/>
      <c r="AJ9" s="52"/>
      <c r="AK9" s="52"/>
      <c r="AL9" s="52"/>
      <c r="AM9" s="52"/>
      <c r="AN9" s="52"/>
      <c r="AO9" s="54">
        <f t="shared" ref="AO9:AO16" si="1">SUM(K9:AN9)</f>
        <v>0</v>
      </c>
      <c r="AP9" s="55">
        <f t="shared" ref="AP9:AP16" si="2">J9-AO9</f>
        <v>3</v>
      </c>
      <c r="AQ9" s="56">
        <f t="shared" ref="AQ9:AQ16" si="3">IF(AP9&lt;0,AP9,0)</f>
        <v>0</v>
      </c>
      <c r="AR9" s="57">
        <f t="shared" ref="AR9:AR16" si="4">AP9-AQ9</f>
        <v>3</v>
      </c>
      <c r="AS9" s="59"/>
      <c r="AU9" t="s">
        <v>179</v>
      </c>
    </row>
    <row r="10" spans="1:49" x14ac:dyDescent="0.25">
      <c r="A10" s="45">
        <f t="shared" ref="A10:A16" si="5">A9+1</f>
        <v>4</v>
      </c>
      <c r="B10" s="46" t="s">
        <v>34</v>
      </c>
      <c r="C10" s="64" t="s">
        <v>35</v>
      </c>
      <c r="D10" s="47" t="s">
        <v>36</v>
      </c>
      <c r="E10" s="114">
        <v>40364</v>
      </c>
      <c r="F10" s="48">
        <f>VLOOKUP(B10,'Mar, 2013'!$B$6:$AS$92,44,0)</f>
        <v>7</v>
      </c>
      <c r="G10" s="48"/>
      <c r="H10" s="48"/>
      <c r="I10" s="49">
        <v>1</v>
      </c>
      <c r="J10" s="50">
        <f t="shared" si="0"/>
        <v>8</v>
      </c>
      <c r="K10" s="140"/>
      <c r="L10" s="51"/>
      <c r="M10" s="133"/>
      <c r="N10" s="133"/>
      <c r="O10" s="51"/>
      <c r="P10" s="51"/>
      <c r="Q10" s="206"/>
      <c r="R10" s="140"/>
      <c r="S10" s="51"/>
      <c r="T10" s="137"/>
      <c r="U10" s="137"/>
      <c r="V10" s="52"/>
      <c r="W10" s="52"/>
      <c r="X10" s="52"/>
      <c r="Y10" s="52"/>
      <c r="Z10" s="52"/>
      <c r="AA10" s="137"/>
      <c r="AB10" s="137"/>
      <c r="AC10" s="52"/>
      <c r="AD10" s="52"/>
      <c r="AE10" s="52"/>
      <c r="AF10" s="52"/>
      <c r="AG10" s="52"/>
      <c r="AH10" s="137"/>
      <c r="AI10" s="137"/>
      <c r="AJ10" s="52"/>
      <c r="AK10" s="52"/>
      <c r="AL10" s="52"/>
      <c r="AM10" s="52"/>
      <c r="AN10" s="52"/>
      <c r="AO10" s="54">
        <f t="shared" si="1"/>
        <v>0</v>
      </c>
      <c r="AP10" s="55">
        <f t="shared" si="2"/>
        <v>8</v>
      </c>
      <c r="AQ10" s="56">
        <f t="shared" si="3"/>
        <v>0</v>
      </c>
      <c r="AR10" s="57">
        <f t="shared" si="4"/>
        <v>8</v>
      </c>
      <c r="AS10" s="59"/>
    </row>
    <row r="11" spans="1:49" x14ac:dyDescent="0.25">
      <c r="A11" s="45">
        <f t="shared" si="5"/>
        <v>5</v>
      </c>
      <c r="B11" s="46" t="s">
        <v>37</v>
      </c>
      <c r="C11" s="64" t="s">
        <v>38</v>
      </c>
      <c r="D11" s="47" t="s">
        <v>39</v>
      </c>
      <c r="E11" s="114">
        <v>40369</v>
      </c>
      <c r="F11" s="48">
        <f>VLOOKUP(B11,'Mar, 2013'!$B$6:$AS$92,44,0)</f>
        <v>1</v>
      </c>
      <c r="G11" s="48"/>
      <c r="H11" s="48"/>
      <c r="I11" s="49">
        <v>1</v>
      </c>
      <c r="J11" s="50">
        <f t="shared" si="0"/>
        <v>2</v>
      </c>
      <c r="K11" s="140"/>
      <c r="L11" s="51"/>
      <c r="M11" s="133"/>
      <c r="N11" s="133"/>
      <c r="O11" s="51"/>
      <c r="P11" s="51"/>
      <c r="Q11" s="206"/>
      <c r="R11" s="140"/>
      <c r="S11" s="51"/>
      <c r="T11" s="137"/>
      <c r="U11" s="137"/>
      <c r="V11" s="52">
        <v>0.5</v>
      </c>
      <c r="W11" s="52"/>
      <c r="X11" s="52"/>
      <c r="Y11" s="52"/>
      <c r="Z11" s="52"/>
      <c r="AA11" s="137"/>
      <c r="AB11" s="137"/>
      <c r="AC11" s="52"/>
      <c r="AD11" s="52"/>
      <c r="AE11" s="52"/>
      <c r="AF11" s="52"/>
      <c r="AG11" s="52"/>
      <c r="AH11" s="137"/>
      <c r="AI11" s="137"/>
      <c r="AJ11" s="52"/>
      <c r="AK11" s="52"/>
      <c r="AL11" s="52"/>
      <c r="AM11" s="52"/>
      <c r="AN11" s="52"/>
      <c r="AO11" s="54">
        <f t="shared" si="1"/>
        <v>0.5</v>
      </c>
      <c r="AP11" s="55">
        <f t="shared" si="2"/>
        <v>1.5</v>
      </c>
      <c r="AQ11" s="56">
        <f t="shared" si="3"/>
        <v>0</v>
      </c>
      <c r="AR11" s="57">
        <f t="shared" si="4"/>
        <v>1.5</v>
      </c>
      <c r="AS11" s="59"/>
    </row>
    <row r="12" spans="1:49" x14ac:dyDescent="0.25">
      <c r="A12" s="45">
        <f t="shared" si="5"/>
        <v>6</v>
      </c>
      <c r="B12" s="46" t="s">
        <v>40</v>
      </c>
      <c r="C12" s="65" t="s">
        <v>41</v>
      </c>
      <c r="D12" s="47" t="s">
        <v>42</v>
      </c>
      <c r="E12" s="114">
        <v>40969</v>
      </c>
      <c r="F12" s="48">
        <f>VLOOKUP(B12,'Mar, 2013'!$B$6:$AS$92,44,0)</f>
        <v>1</v>
      </c>
      <c r="G12" s="48"/>
      <c r="H12" s="48"/>
      <c r="I12" s="49">
        <v>1</v>
      </c>
      <c r="J12" s="50">
        <f t="shared" si="0"/>
        <v>2</v>
      </c>
      <c r="K12" s="140"/>
      <c r="L12" s="51"/>
      <c r="M12" s="133"/>
      <c r="N12" s="133"/>
      <c r="O12" s="51">
        <v>1</v>
      </c>
      <c r="P12" s="51"/>
      <c r="Q12" s="206"/>
      <c r="R12" s="140"/>
      <c r="S12" s="51"/>
      <c r="T12" s="137"/>
      <c r="U12" s="137"/>
      <c r="V12" s="52"/>
      <c r="W12" s="52">
        <v>1</v>
      </c>
      <c r="X12" s="52">
        <v>1</v>
      </c>
      <c r="Y12" s="52"/>
      <c r="Z12" s="52"/>
      <c r="AA12" s="137"/>
      <c r="AB12" s="137"/>
      <c r="AC12" s="52"/>
      <c r="AD12" s="52"/>
      <c r="AE12" s="52"/>
      <c r="AF12" s="52"/>
      <c r="AG12" s="52"/>
      <c r="AH12" s="137"/>
      <c r="AI12" s="137"/>
      <c r="AJ12" s="52"/>
      <c r="AK12" s="52"/>
      <c r="AL12" s="52"/>
      <c r="AM12" s="52"/>
      <c r="AN12" s="52"/>
      <c r="AO12" s="54">
        <f t="shared" si="1"/>
        <v>3</v>
      </c>
      <c r="AP12" s="55">
        <f t="shared" si="2"/>
        <v>-1</v>
      </c>
      <c r="AQ12" s="56">
        <f t="shared" si="3"/>
        <v>-1</v>
      </c>
      <c r="AR12" s="57">
        <f t="shared" si="4"/>
        <v>0</v>
      </c>
      <c r="AS12" s="59"/>
      <c r="AU12" t="s">
        <v>229</v>
      </c>
    </row>
    <row r="13" spans="1:49" x14ac:dyDescent="0.25">
      <c r="A13" s="45">
        <f t="shared" si="5"/>
        <v>7</v>
      </c>
      <c r="B13" s="46" t="s">
        <v>43</v>
      </c>
      <c r="C13" s="65" t="s">
        <v>44</v>
      </c>
      <c r="D13" s="47" t="s">
        <v>45</v>
      </c>
      <c r="E13" s="114">
        <v>40973</v>
      </c>
      <c r="F13" s="48">
        <f>VLOOKUP(B13,'Mar, 2013'!$B$6:$AS$92,44,0)</f>
        <v>6</v>
      </c>
      <c r="G13" s="48"/>
      <c r="H13" s="66"/>
      <c r="I13" s="49">
        <f>1</f>
        <v>1</v>
      </c>
      <c r="J13" s="50">
        <f t="shared" si="0"/>
        <v>7</v>
      </c>
      <c r="K13" s="140"/>
      <c r="L13" s="51"/>
      <c r="M13" s="133"/>
      <c r="N13" s="133"/>
      <c r="O13" s="51"/>
      <c r="P13" s="51"/>
      <c r="Q13" s="206"/>
      <c r="R13" s="140"/>
      <c r="S13" s="51"/>
      <c r="T13" s="137"/>
      <c r="U13" s="137"/>
      <c r="V13" s="52"/>
      <c r="W13" s="52"/>
      <c r="X13" s="52"/>
      <c r="Y13" s="52"/>
      <c r="Z13" s="52"/>
      <c r="AA13" s="137"/>
      <c r="AB13" s="137"/>
      <c r="AC13" s="52"/>
      <c r="AD13" s="52"/>
      <c r="AE13" s="52"/>
      <c r="AF13" s="52"/>
      <c r="AG13" s="52"/>
      <c r="AH13" s="137"/>
      <c r="AI13" s="137"/>
      <c r="AJ13" s="52"/>
      <c r="AK13" s="52"/>
      <c r="AL13" s="52"/>
      <c r="AM13" s="52"/>
      <c r="AN13" s="52"/>
      <c r="AO13" s="54">
        <f t="shared" si="1"/>
        <v>0</v>
      </c>
      <c r="AP13" s="55">
        <f t="shared" si="2"/>
        <v>7</v>
      </c>
      <c r="AQ13" s="56">
        <f t="shared" si="3"/>
        <v>0</v>
      </c>
      <c r="AR13" s="57">
        <f t="shared" si="4"/>
        <v>7</v>
      </c>
      <c r="AS13" s="59"/>
      <c r="AU13" t="s">
        <v>230</v>
      </c>
    </row>
    <row r="14" spans="1:49" x14ac:dyDescent="0.25">
      <c r="A14" s="45">
        <f t="shared" si="5"/>
        <v>8</v>
      </c>
      <c r="B14" s="67" t="s">
        <v>46</v>
      </c>
      <c r="C14" s="65" t="s">
        <v>47</v>
      </c>
      <c r="D14" s="47" t="s">
        <v>48</v>
      </c>
      <c r="E14" s="114">
        <v>41113</v>
      </c>
      <c r="F14" s="48">
        <f>VLOOKUP(B14,'Mar, 2013'!$B$6:$AS$92,44,0)</f>
        <v>8</v>
      </c>
      <c r="G14" s="48"/>
      <c r="H14" s="66"/>
      <c r="I14" s="49">
        <v>1</v>
      </c>
      <c r="J14" s="50">
        <f t="shared" si="0"/>
        <v>9</v>
      </c>
      <c r="K14" s="140"/>
      <c r="L14" s="51"/>
      <c r="M14" s="133"/>
      <c r="N14" s="133"/>
      <c r="O14" s="51"/>
      <c r="P14" s="51"/>
      <c r="Q14" s="206"/>
      <c r="R14" s="140"/>
      <c r="S14" s="51"/>
      <c r="T14" s="137"/>
      <c r="U14" s="137"/>
      <c r="V14" s="52"/>
      <c r="W14" s="52"/>
      <c r="X14" s="52"/>
      <c r="Y14" s="52"/>
      <c r="Z14" s="52"/>
      <c r="AA14" s="137"/>
      <c r="AB14" s="137"/>
      <c r="AC14" s="52"/>
      <c r="AD14" s="52"/>
      <c r="AE14" s="52"/>
      <c r="AF14" s="52"/>
      <c r="AG14" s="52"/>
      <c r="AH14" s="137"/>
      <c r="AI14" s="137"/>
      <c r="AJ14" s="52"/>
      <c r="AK14" s="52"/>
      <c r="AL14" s="52"/>
      <c r="AM14" s="52"/>
      <c r="AN14" s="52"/>
      <c r="AO14" s="54">
        <f t="shared" si="1"/>
        <v>0</v>
      </c>
      <c r="AP14" s="55">
        <f t="shared" si="2"/>
        <v>9</v>
      </c>
      <c r="AQ14" s="56">
        <f t="shared" si="3"/>
        <v>0</v>
      </c>
      <c r="AR14" s="57">
        <f t="shared" si="4"/>
        <v>9</v>
      </c>
      <c r="AS14" s="59"/>
      <c r="AU14" t="s">
        <v>231</v>
      </c>
    </row>
    <row r="15" spans="1:49" x14ac:dyDescent="0.25">
      <c r="A15" s="45">
        <f t="shared" si="5"/>
        <v>9</v>
      </c>
      <c r="B15" s="46" t="s">
        <v>49</v>
      </c>
      <c r="C15" s="64" t="s">
        <v>50</v>
      </c>
      <c r="D15" s="47" t="s">
        <v>51</v>
      </c>
      <c r="E15" s="114"/>
      <c r="F15" s="48">
        <f>VLOOKUP(B15,'Mar, 2013'!$B$6:$AS$92,44,0)</f>
        <v>4</v>
      </c>
      <c r="G15" s="48"/>
      <c r="H15" s="48"/>
      <c r="I15" s="49">
        <v>1</v>
      </c>
      <c r="J15" s="50">
        <f t="shared" si="0"/>
        <v>5</v>
      </c>
      <c r="K15" s="140"/>
      <c r="L15" s="51"/>
      <c r="M15" s="133"/>
      <c r="N15" s="133"/>
      <c r="O15" s="51"/>
      <c r="P15" s="51"/>
      <c r="Q15" s="206"/>
      <c r="R15" s="140"/>
      <c r="S15" s="51"/>
      <c r="T15" s="137"/>
      <c r="U15" s="137"/>
      <c r="V15" s="52"/>
      <c r="W15" s="52"/>
      <c r="X15" s="52"/>
      <c r="Y15" s="52"/>
      <c r="Z15" s="52"/>
      <c r="AA15" s="137"/>
      <c r="AB15" s="137"/>
      <c r="AC15" s="52"/>
      <c r="AD15" s="52"/>
      <c r="AE15" s="52"/>
      <c r="AF15" s="52"/>
      <c r="AG15" s="52"/>
      <c r="AH15" s="137"/>
      <c r="AI15" s="137"/>
      <c r="AJ15" s="52"/>
      <c r="AK15" s="52"/>
      <c r="AL15" s="52"/>
      <c r="AM15" s="52"/>
      <c r="AN15" s="52"/>
      <c r="AO15" s="54">
        <f t="shared" si="1"/>
        <v>0</v>
      </c>
      <c r="AP15" s="55">
        <f t="shared" si="2"/>
        <v>5</v>
      </c>
      <c r="AQ15" s="56">
        <f t="shared" si="3"/>
        <v>0</v>
      </c>
      <c r="AR15" s="57">
        <f t="shared" si="4"/>
        <v>5</v>
      </c>
      <c r="AS15" s="59"/>
      <c r="AU15" t="s">
        <v>232</v>
      </c>
    </row>
    <row r="16" spans="1:49" x14ac:dyDescent="0.25">
      <c r="A16" s="45">
        <f t="shared" si="5"/>
        <v>10</v>
      </c>
      <c r="B16" s="68" t="s">
        <v>199</v>
      </c>
      <c r="C16" s="69" t="s">
        <v>52</v>
      </c>
      <c r="D16" s="69" t="s">
        <v>42</v>
      </c>
      <c r="E16" s="114">
        <v>41199</v>
      </c>
      <c r="F16" s="48">
        <f>VLOOKUP(B16,'Mar, 2013'!$B$6:$AS$92,44,0)</f>
        <v>0.5</v>
      </c>
      <c r="G16" s="70"/>
      <c r="H16" s="70"/>
      <c r="I16" s="49">
        <v>1</v>
      </c>
      <c r="J16" s="71">
        <f t="shared" si="0"/>
        <v>1.5</v>
      </c>
      <c r="K16" s="140"/>
      <c r="L16" s="51"/>
      <c r="M16" s="133"/>
      <c r="N16" s="133"/>
      <c r="O16" s="51"/>
      <c r="P16" s="51"/>
      <c r="Q16" s="206"/>
      <c r="R16" s="140"/>
      <c r="S16" s="51"/>
      <c r="T16" s="137"/>
      <c r="U16" s="137"/>
      <c r="V16" s="52"/>
      <c r="W16" s="52"/>
      <c r="X16" s="52"/>
      <c r="Y16" s="52"/>
      <c r="Z16" s="52"/>
      <c r="AA16" s="137"/>
      <c r="AB16" s="137"/>
      <c r="AC16" s="52"/>
      <c r="AD16" s="52"/>
      <c r="AE16" s="52"/>
      <c r="AF16" s="52"/>
      <c r="AG16" s="52"/>
      <c r="AH16" s="137"/>
      <c r="AI16" s="137"/>
      <c r="AJ16" s="52"/>
      <c r="AK16" s="52"/>
      <c r="AL16" s="52"/>
      <c r="AM16" s="52"/>
      <c r="AN16" s="52"/>
      <c r="AO16" s="54">
        <f t="shared" si="1"/>
        <v>0</v>
      </c>
      <c r="AP16" s="55">
        <f t="shared" si="2"/>
        <v>1.5</v>
      </c>
      <c r="AQ16" s="56">
        <f t="shared" si="3"/>
        <v>0</v>
      </c>
      <c r="AR16" s="57">
        <f t="shared" si="4"/>
        <v>1.5</v>
      </c>
      <c r="AS16" s="59"/>
    </row>
    <row r="17" spans="1:47" x14ac:dyDescent="0.25">
      <c r="A17" s="214">
        <f>A16+1</f>
        <v>11</v>
      </c>
      <c r="B17" s="68" t="s">
        <v>244</v>
      </c>
      <c r="C17" s="226" t="s">
        <v>240</v>
      </c>
      <c r="D17" s="47" t="s">
        <v>48</v>
      </c>
      <c r="E17" s="116"/>
      <c r="F17" s="70"/>
      <c r="G17" s="70"/>
      <c r="H17" s="70"/>
      <c r="I17" s="159">
        <v>0</v>
      </c>
      <c r="J17" s="71">
        <f t="shared" si="0"/>
        <v>0</v>
      </c>
      <c r="K17" s="143"/>
      <c r="L17" s="98"/>
      <c r="M17" s="136"/>
      <c r="N17" s="136"/>
      <c r="O17" s="98"/>
      <c r="P17" s="98"/>
      <c r="Q17" s="211"/>
      <c r="R17" s="143"/>
      <c r="S17" s="98"/>
      <c r="T17" s="147"/>
      <c r="U17" s="147"/>
      <c r="V17" s="99"/>
      <c r="W17" s="99"/>
      <c r="X17" s="99"/>
      <c r="Y17" s="99"/>
      <c r="Z17" s="99"/>
      <c r="AA17" s="147"/>
      <c r="AB17" s="147"/>
      <c r="AC17" s="99"/>
      <c r="AD17" s="99"/>
      <c r="AE17" s="99"/>
      <c r="AF17" s="99"/>
      <c r="AG17" s="99"/>
      <c r="AH17" s="147"/>
      <c r="AI17" s="147"/>
      <c r="AJ17" s="99"/>
      <c r="AK17" s="99"/>
      <c r="AL17" s="99"/>
      <c r="AM17" s="99"/>
      <c r="AN17" s="99"/>
      <c r="AO17" s="149"/>
      <c r="AP17" s="150"/>
      <c r="AQ17" s="151"/>
      <c r="AR17" s="152"/>
      <c r="AS17" s="101"/>
    </row>
    <row r="18" spans="1:47" x14ac:dyDescent="0.25">
      <c r="A18" s="36">
        <v>3</v>
      </c>
      <c r="B18" s="37"/>
      <c r="C18" s="38" t="s">
        <v>196</v>
      </c>
      <c r="D18" s="37"/>
      <c r="E18" s="115"/>
      <c r="F18" s="38"/>
      <c r="G18" s="38"/>
      <c r="H18" s="38"/>
      <c r="I18" s="38"/>
      <c r="J18" s="39"/>
      <c r="K18" s="109"/>
      <c r="L18" s="40"/>
      <c r="M18" s="132"/>
      <c r="N18" s="132"/>
      <c r="O18" s="40"/>
      <c r="P18" s="40"/>
      <c r="Q18" s="207"/>
      <c r="R18" s="109"/>
      <c r="S18" s="40"/>
      <c r="T18" s="132"/>
      <c r="U18" s="132"/>
      <c r="V18" s="40"/>
      <c r="W18" s="40"/>
      <c r="X18" s="40"/>
      <c r="Y18" s="40"/>
      <c r="Z18" s="40"/>
      <c r="AA18" s="132"/>
      <c r="AB18" s="132"/>
      <c r="AC18" s="40"/>
      <c r="AD18" s="40"/>
      <c r="AE18" s="40"/>
      <c r="AF18" s="40"/>
      <c r="AG18" s="40"/>
      <c r="AH18" s="132"/>
      <c r="AI18" s="132"/>
      <c r="AJ18" s="40"/>
      <c r="AK18" s="40"/>
      <c r="AL18" s="40"/>
      <c r="AM18" s="40"/>
      <c r="AN18" s="40"/>
      <c r="AO18" s="38"/>
      <c r="AP18" s="38"/>
      <c r="AQ18" s="41"/>
      <c r="AR18" s="42"/>
      <c r="AS18" s="43"/>
      <c r="AU18" t="s">
        <v>233</v>
      </c>
    </row>
    <row r="19" spans="1:47" x14ac:dyDescent="0.25">
      <c r="A19" s="45">
        <f>A17+1</f>
        <v>12</v>
      </c>
      <c r="B19" s="46" t="s">
        <v>62</v>
      </c>
      <c r="C19" s="47" t="s">
        <v>63</v>
      </c>
      <c r="D19" s="47" t="s">
        <v>64</v>
      </c>
      <c r="E19" s="114">
        <v>39316</v>
      </c>
      <c r="F19" s="48">
        <f>VLOOKUP(B19,'Mar, 2013'!$B$6:$AS$92,44,0)</f>
        <v>0</v>
      </c>
      <c r="G19" s="48"/>
      <c r="H19" s="48"/>
      <c r="I19" s="49">
        <v>1</v>
      </c>
      <c r="J19" s="50">
        <f>F19+G19+H19+I19</f>
        <v>1</v>
      </c>
      <c r="K19" s="140"/>
      <c r="L19" s="51"/>
      <c r="M19" s="133"/>
      <c r="N19" s="133"/>
      <c r="O19" s="51"/>
      <c r="P19" s="51"/>
      <c r="Q19" s="206"/>
      <c r="R19" s="140"/>
      <c r="S19" s="51"/>
      <c r="T19" s="137"/>
      <c r="U19" s="137"/>
      <c r="V19" s="52"/>
      <c r="W19" s="52"/>
      <c r="X19" s="52"/>
      <c r="Y19" s="52"/>
      <c r="Z19" s="52"/>
      <c r="AA19" s="137"/>
      <c r="AB19" s="137"/>
      <c r="AC19" s="52"/>
      <c r="AD19" s="52"/>
      <c r="AE19" s="52"/>
      <c r="AF19" s="52"/>
      <c r="AG19" s="52"/>
      <c r="AH19" s="137"/>
      <c r="AI19" s="137"/>
      <c r="AJ19" s="52"/>
      <c r="AK19" s="52"/>
      <c r="AL19" s="52"/>
      <c r="AM19" s="52">
        <v>0.5</v>
      </c>
      <c r="AN19" s="52"/>
      <c r="AO19" s="54">
        <f>SUM(K19:AN19)</f>
        <v>0.5</v>
      </c>
      <c r="AP19" s="55">
        <f>J19-AO19</f>
        <v>0.5</v>
      </c>
      <c r="AQ19" s="56">
        <f>IF(AP19&lt;0,AP19,0)</f>
        <v>0</v>
      </c>
      <c r="AR19" s="57">
        <f>AP19-AQ19</f>
        <v>0.5</v>
      </c>
      <c r="AS19" s="59"/>
      <c r="AU19" t="s">
        <v>234</v>
      </c>
    </row>
    <row r="20" spans="1:47" x14ac:dyDescent="0.25">
      <c r="A20" s="36">
        <v>4</v>
      </c>
      <c r="B20" s="37"/>
      <c r="C20" s="38" t="s">
        <v>53</v>
      </c>
      <c r="D20" s="37"/>
      <c r="E20" s="115"/>
      <c r="F20" s="38"/>
      <c r="G20" s="38"/>
      <c r="H20" s="38"/>
      <c r="I20" s="38"/>
      <c r="J20" s="39"/>
      <c r="K20" s="109"/>
      <c r="L20" s="40"/>
      <c r="M20" s="132"/>
      <c r="N20" s="132"/>
      <c r="O20" s="40"/>
      <c r="P20" s="40"/>
      <c r="Q20" s="207"/>
      <c r="R20" s="109"/>
      <c r="S20" s="40"/>
      <c r="T20" s="132"/>
      <c r="U20" s="132"/>
      <c r="V20" s="40"/>
      <c r="W20" s="40"/>
      <c r="X20" s="40"/>
      <c r="Y20" s="40"/>
      <c r="Z20" s="40"/>
      <c r="AA20" s="132"/>
      <c r="AB20" s="132"/>
      <c r="AC20" s="40"/>
      <c r="AD20" s="40"/>
      <c r="AE20" s="40"/>
      <c r="AF20" s="40"/>
      <c r="AG20" s="40"/>
      <c r="AH20" s="132"/>
      <c r="AI20" s="132"/>
      <c r="AJ20" s="40"/>
      <c r="AK20" s="40"/>
      <c r="AL20" s="40"/>
      <c r="AM20" s="40"/>
      <c r="AN20" s="40"/>
      <c r="AO20" s="38"/>
      <c r="AP20" s="38"/>
      <c r="AQ20" s="41"/>
      <c r="AR20" s="42"/>
      <c r="AS20" s="43"/>
      <c r="AU20" t="s">
        <v>235</v>
      </c>
    </row>
    <row r="21" spans="1:47" x14ac:dyDescent="0.25">
      <c r="A21" s="45">
        <f>A19+1</f>
        <v>13</v>
      </c>
      <c r="B21" s="46" t="s">
        <v>54</v>
      </c>
      <c r="C21" s="47" t="s">
        <v>55</v>
      </c>
      <c r="D21" s="47" t="s">
        <v>56</v>
      </c>
      <c r="E21" s="114">
        <v>40605</v>
      </c>
      <c r="F21" s="48">
        <f>VLOOKUP(B21,'Mar, 2013'!$B$6:$AS$92,44,0)</f>
        <v>1.5</v>
      </c>
      <c r="G21" s="48"/>
      <c r="H21" s="48"/>
      <c r="I21" s="49">
        <v>1</v>
      </c>
      <c r="J21" s="50">
        <f>F21+G21+H21+I21</f>
        <v>2.5</v>
      </c>
      <c r="K21" s="140"/>
      <c r="L21" s="51"/>
      <c r="M21" s="133"/>
      <c r="N21" s="133"/>
      <c r="O21" s="51"/>
      <c r="P21" s="51"/>
      <c r="Q21" s="206">
        <v>0.5</v>
      </c>
      <c r="R21" s="140"/>
      <c r="S21" s="51"/>
      <c r="T21" s="137"/>
      <c r="U21" s="137"/>
      <c r="V21" s="52"/>
      <c r="W21" s="52"/>
      <c r="X21" s="52"/>
      <c r="Y21" s="52"/>
      <c r="Z21" s="52"/>
      <c r="AA21" s="137"/>
      <c r="AB21" s="137"/>
      <c r="AC21" s="52"/>
      <c r="AD21" s="52"/>
      <c r="AE21" s="52"/>
      <c r="AF21" s="52"/>
      <c r="AG21" s="52"/>
      <c r="AH21" s="137"/>
      <c r="AI21" s="137"/>
      <c r="AJ21" s="52"/>
      <c r="AK21" s="52"/>
      <c r="AL21" s="52"/>
      <c r="AM21" s="52"/>
      <c r="AN21" s="52"/>
      <c r="AO21" s="54">
        <f>SUM(K21:AN21)</f>
        <v>0.5</v>
      </c>
      <c r="AP21" s="55">
        <f>J21-AO21</f>
        <v>2</v>
      </c>
      <c r="AQ21" s="56">
        <f>IF(AP21&lt;0,AP21,0)</f>
        <v>0</v>
      </c>
      <c r="AR21" s="57">
        <f>AP21-AQ21</f>
        <v>2</v>
      </c>
      <c r="AS21" s="59"/>
      <c r="AU21" t="s">
        <v>236</v>
      </c>
    </row>
    <row r="22" spans="1:47" x14ac:dyDescent="0.25">
      <c r="A22" s="72">
        <f>A21+1</f>
        <v>14</v>
      </c>
      <c r="B22" s="46" t="s">
        <v>57</v>
      </c>
      <c r="C22" s="73" t="s">
        <v>58</v>
      </c>
      <c r="D22" s="47" t="s">
        <v>56</v>
      </c>
      <c r="E22" s="114">
        <v>39573</v>
      </c>
      <c r="F22" s="48">
        <f>VLOOKUP(B22,'Mar, 2013'!$B$6:$AS$92,44,0)</f>
        <v>4</v>
      </c>
      <c r="G22" s="48"/>
      <c r="H22" s="48"/>
      <c r="I22" s="49">
        <v>1</v>
      </c>
      <c r="J22" s="50">
        <f>F22+G22+H22+I22</f>
        <v>5</v>
      </c>
      <c r="K22" s="140"/>
      <c r="L22" s="51"/>
      <c r="M22" s="133"/>
      <c r="N22" s="133"/>
      <c r="O22" s="51"/>
      <c r="P22" s="51"/>
      <c r="Q22" s="206"/>
      <c r="R22" s="140"/>
      <c r="S22" s="51">
        <v>0.5</v>
      </c>
      <c r="T22" s="137"/>
      <c r="U22" s="137"/>
      <c r="V22" s="52"/>
      <c r="W22" s="52"/>
      <c r="X22" s="52"/>
      <c r="Y22" s="52"/>
      <c r="Z22" s="52"/>
      <c r="AA22" s="137"/>
      <c r="AB22" s="137"/>
      <c r="AC22" s="52"/>
      <c r="AD22" s="52"/>
      <c r="AE22" s="52"/>
      <c r="AF22" s="52"/>
      <c r="AG22" s="52"/>
      <c r="AH22" s="137"/>
      <c r="AI22" s="137"/>
      <c r="AJ22" s="52"/>
      <c r="AK22" s="52"/>
      <c r="AL22" s="52"/>
      <c r="AM22" s="52"/>
      <c r="AN22" s="52"/>
      <c r="AO22" s="54">
        <f>SUM(K22:AN22)</f>
        <v>0.5</v>
      </c>
      <c r="AP22" s="55">
        <f>J22-AO22</f>
        <v>4.5</v>
      </c>
      <c r="AQ22" s="56">
        <f>IF(AP22&lt;0,AP22,0)</f>
        <v>0</v>
      </c>
      <c r="AR22" s="57">
        <f>AP22-AQ22</f>
        <v>4.5</v>
      </c>
      <c r="AS22" s="59"/>
    </row>
    <row r="23" spans="1:47" x14ac:dyDescent="0.25">
      <c r="A23" s="184">
        <f>A22+1</f>
        <v>15</v>
      </c>
      <c r="B23" s="185" t="s">
        <v>59</v>
      </c>
      <c r="C23" s="186" t="s">
        <v>60</v>
      </c>
      <c r="D23" s="187" t="s">
        <v>56</v>
      </c>
      <c r="E23" s="188">
        <v>40787</v>
      </c>
      <c r="F23" s="189">
        <f>VLOOKUP(B23,'Mar, 2013'!$B$6:$AS$92,44,0)</f>
        <v>1.5</v>
      </c>
      <c r="G23" s="189"/>
      <c r="H23" s="189"/>
      <c r="I23" s="190">
        <v>1</v>
      </c>
      <c r="J23" s="191">
        <f>F23+G23+H23+I23</f>
        <v>2.5</v>
      </c>
      <c r="K23" s="192"/>
      <c r="L23" s="193"/>
      <c r="M23" s="194"/>
      <c r="N23" s="194"/>
      <c r="O23" s="193"/>
      <c r="P23" s="193"/>
      <c r="Q23" s="208"/>
      <c r="R23" s="192"/>
      <c r="S23" s="193"/>
      <c r="T23" s="195"/>
      <c r="U23" s="195"/>
      <c r="V23" s="160">
        <v>1</v>
      </c>
      <c r="W23" s="160"/>
      <c r="X23" s="160"/>
      <c r="Y23" s="160"/>
      <c r="Z23" s="160"/>
      <c r="AA23" s="195"/>
      <c r="AB23" s="195"/>
      <c r="AC23" s="160"/>
      <c r="AD23" s="160"/>
      <c r="AE23" s="160"/>
      <c r="AF23" s="160"/>
      <c r="AG23" s="160"/>
      <c r="AH23" s="195"/>
      <c r="AI23" s="195"/>
      <c r="AJ23" s="160"/>
      <c r="AK23" s="160"/>
      <c r="AL23" s="160"/>
      <c r="AM23" s="160"/>
      <c r="AN23" s="160"/>
      <c r="AO23" s="196">
        <f>SUM(K23:AN23)</f>
        <v>1</v>
      </c>
      <c r="AP23" s="197">
        <f>J23-AO23</f>
        <v>1.5</v>
      </c>
      <c r="AQ23" s="198">
        <f>IF(AP23&lt;0,AP23,0)</f>
        <v>0</v>
      </c>
      <c r="AR23" s="199">
        <f>AP23-AQ23</f>
        <v>1.5</v>
      </c>
      <c r="AS23" s="84"/>
    </row>
    <row r="24" spans="1:47" x14ac:dyDescent="0.25">
      <c r="A24" s="200">
        <f>A23+1</f>
        <v>16</v>
      </c>
      <c r="B24" s="74" t="s">
        <v>128</v>
      </c>
      <c r="C24" s="76" t="s">
        <v>129</v>
      </c>
      <c r="D24" s="76" t="s">
        <v>99</v>
      </c>
      <c r="E24" s="117">
        <v>41037</v>
      </c>
      <c r="F24" s="77">
        <f>VLOOKUP(B24,'Mar, 2013'!$B$6:$AS$92,44,0)</f>
        <v>4</v>
      </c>
      <c r="G24" s="77"/>
      <c r="H24" s="77"/>
      <c r="I24" s="78">
        <v>1</v>
      </c>
      <c r="J24" s="79">
        <f>F24+G24+H24+I24</f>
        <v>5</v>
      </c>
      <c r="K24" s="141"/>
      <c r="L24" s="80"/>
      <c r="M24" s="134"/>
      <c r="N24" s="134"/>
      <c r="O24" s="80"/>
      <c r="P24" s="80"/>
      <c r="Q24" s="209"/>
      <c r="R24" s="141"/>
      <c r="S24" s="80"/>
      <c r="T24" s="146"/>
      <c r="U24" s="146"/>
      <c r="V24" s="81"/>
      <c r="W24" s="81"/>
      <c r="X24" s="81"/>
      <c r="Y24" s="81"/>
      <c r="Z24" s="81"/>
      <c r="AA24" s="146"/>
      <c r="AB24" s="146"/>
      <c r="AC24" s="81">
        <v>1</v>
      </c>
      <c r="AD24" s="81">
        <v>1</v>
      </c>
      <c r="AE24" s="81">
        <v>1</v>
      </c>
      <c r="AF24" s="81">
        <v>1</v>
      </c>
      <c r="AG24" s="81">
        <v>1</v>
      </c>
      <c r="AH24" s="146"/>
      <c r="AI24" s="146"/>
      <c r="AJ24" s="81"/>
      <c r="AK24" s="81"/>
      <c r="AL24" s="81"/>
      <c r="AM24" s="81"/>
      <c r="AN24" s="81"/>
      <c r="AO24" s="201">
        <f>SUM(K24:AN24)</f>
        <v>5</v>
      </c>
      <c r="AP24" s="82">
        <f>J24-AO24</f>
        <v>0</v>
      </c>
      <c r="AQ24" s="202">
        <f>IF(AP24&lt;0,AP24,0)</f>
        <v>0</v>
      </c>
      <c r="AR24" s="203">
        <f>AP24-AQ24</f>
        <v>0</v>
      </c>
      <c r="AS24" s="59"/>
    </row>
    <row r="25" spans="1:47" x14ac:dyDescent="0.25">
      <c r="A25" s="36">
        <v>5</v>
      </c>
      <c r="B25" s="37"/>
      <c r="C25" s="38" t="s">
        <v>61</v>
      </c>
      <c r="D25" s="37"/>
      <c r="E25" s="115"/>
      <c r="F25" s="38"/>
      <c r="G25" s="38"/>
      <c r="H25" s="38"/>
      <c r="I25" s="38"/>
      <c r="J25" s="39"/>
      <c r="K25" s="109"/>
      <c r="L25" s="40"/>
      <c r="M25" s="132"/>
      <c r="N25" s="132"/>
      <c r="O25" s="40"/>
      <c r="P25" s="40"/>
      <c r="Q25" s="207"/>
      <c r="R25" s="109"/>
      <c r="S25" s="40"/>
      <c r="T25" s="132"/>
      <c r="U25" s="132"/>
      <c r="V25" s="40"/>
      <c r="W25" s="40"/>
      <c r="X25" s="40"/>
      <c r="Y25" s="40"/>
      <c r="Z25" s="40"/>
      <c r="AA25" s="132"/>
      <c r="AB25" s="132"/>
      <c r="AC25" s="40"/>
      <c r="AD25" s="40"/>
      <c r="AE25" s="40"/>
      <c r="AF25" s="40"/>
      <c r="AG25" s="40"/>
      <c r="AH25" s="132"/>
      <c r="AI25" s="132"/>
      <c r="AJ25" s="40"/>
      <c r="AK25" s="40"/>
      <c r="AL25" s="40"/>
      <c r="AM25" s="40"/>
      <c r="AN25" s="40"/>
      <c r="AO25" s="38"/>
      <c r="AP25" s="38"/>
      <c r="AQ25" s="41"/>
      <c r="AR25" s="42"/>
      <c r="AS25" s="43"/>
    </row>
    <row r="26" spans="1:47" x14ac:dyDescent="0.25">
      <c r="A26" s="72">
        <f>A24+1</f>
        <v>17</v>
      </c>
      <c r="B26" s="46" t="s">
        <v>65</v>
      </c>
      <c r="C26" s="73" t="s">
        <v>66</v>
      </c>
      <c r="D26" s="47" t="s">
        <v>56</v>
      </c>
      <c r="E26" s="114">
        <v>39689</v>
      </c>
      <c r="F26" s="48">
        <f>VLOOKUP(B26,'Mar, 2013'!$B$6:$AS$92,44,0)</f>
        <v>0</v>
      </c>
      <c r="G26" s="48"/>
      <c r="H26" s="48"/>
      <c r="I26" s="49">
        <v>1</v>
      </c>
      <c r="J26" s="50">
        <f t="shared" ref="J26:J33" si="6">F26+G26+H26+I26</f>
        <v>1</v>
      </c>
      <c r="K26" s="140"/>
      <c r="L26" s="51">
        <v>1</v>
      </c>
      <c r="M26" s="133"/>
      <c r="N26" s="133"/>
      <c r="O26" s="51">
        <v>1</v>
      </c>
      <c r="P26" s="51"/>
      <c r="Q26" s="206"/>
      <c r="R26" s="140"/>
      <c r="S26" s="51"/>
      <c r="T26" s="137"/>
      <c r="U26" s="137"/>
      <c r="V26" s="52"/>
      <c r="W26" s="52"/>
      <c r="X26" s="52"/>
      <c r="Y26" s="52"/>
      <c r="Z26" s="52"/>
      <c r="AA26" s="137"/>
      <c r="AB26" s="137"/>
      <c r="AC26" s="52"/>
      <c r="AD26" s="52"/>
      <c r="AE26" s="52"/>
      <c r="AF26" s="52"/>
      <c r="AG26" s="52">
        <v>0.5</v>
      </c>
      <c r="AH26" s="137"/>
      <c r="AI26" s="137"/>
      <c r="AJ26" s="52"/>
      <c r="AK26" s="52"/>
      <c r="AL26" s="52"/>
      <c r="AM26" s="52"/>
      <c r="AN26" s="52"/>
      <c r="AO26" s="54">
        <f t="shared" ref="AO26:AO33" si="7">SUM(K26:AN26)</f>
        <v>2.5</v>
      </c>
      <c r="AP26" s="55">
        <f t="shared" ref="AP26:AP33" si="8">J26-AO26</f>
        <v>-1.5</v>
      </c>
      <c r="AQ26" s="56">
        <f t="shared" ref="AQ26:AQ33" si="9">IF(AP26&lt;0,AP26,0)</f>
        <v>-1.5</v>
      </c>
      <c r="AR26" s="57">
        <f t="shared" ref="AR26:AR33" si="10">AP26-AQ26</f>
        <v>0</v>
      </c>
      <c r="AS26" s="59"/>
    </row>
    <row r="27" spans="1:47" x14ac:dyDescent="0.25">
      <c r="A27" s="72">
        <f t="shared" ref="A27:A33" si="11">A26+1</f>
        <v>18</v>
      </c>
      <c r="B27" s="46" t="s">
        <v>67</v>
      </c>
      <c r="C27" s="73" t="s">
        <v>68</v>
      </c>
      <c r="D27" s="47" t="s">
        <v>56</v>
      </c>
      <c r="E27" s="114">
        <v>40709</v>
      </c>
      <c r="F27" s="48">
        <f>VLOOKUP(B27,'Mar, 2013'!$B$6:$AS$92,44,0)</f>
        <v>6</v>
      </c>
      <c r="G27" s="48"/>
      <c r="H27" s="48"/>
      <c r="I27" s="49">
        <v>1</v>
      </c>
      <c r="J27" s="50">
        <f t="shared" si="6"/>
        <v>7</v>
      </c>
      <c r="K27" s="140"/>
      <c r="L27" s="51"/>
      <c r="M27" s="133"/>
      <c r="N27" s="133"/>
      <c r="O27" s="51"/>
      <c r="P27" s="51"/>
      <c r="Q27" s="206"/>
      <c r="R27" s="140"/>
      <c r="S27" s="51"/>
      <c r="T27" s="137"/>
      <c r="U27" s="137"/>
      <c r="V27" s="52"/>
      <c r="W27" s="52"/>
      <c r="X27" s="52"/>
      <c r="Y27" s="52"/>
      <c r="Z27" s="52"/>
      <c r="AA27" s="137"/>
      <c r="AB27" s="137"/>
      <c r="AC27" s="52"/>
      <c r="AD27" s="52"/>
      <c r="AE27" s="52"/>
      <c r="AF27" s="52"/>
      <c r="AG27" s="52"/>
      <c r="AH27" s="137"/>
      <c r="AI27" s="137"/>
      <c r="AJ27" s="52"/>
      <c r="AK27" s="52"/>
      <c r="AL27" s="52"/>
      <c r="AM27" s="52"/>
      <c r="AN27" s="52"/>
      <c r="AO27" s="54">
        <f t="shared" si="7"/>
        <v>0</v>
      </c>
      <c r="AP27" s="55">
        <f t="shared" si="8"/>
        <v>7</v>
      </c>
      <c r="AQ27" s="56">
        <f t="shared" si="9"/>
        <v>0</v>
      </c>
      <c r="AR27" s="57">
        <f t="shared" si="10"/>
        <v>7</v>
      </c>
      <c r="AS27" s="59"/>
    </row>
    <row r="28" spans="1:47" x14ac:dyDescent="0.25">
      <c r="A28" s="72">
        <f t="shared" si="11"/>
        <v>19</v>
      </c>
      <c r="B28" s="46" t="s">
        <v>69</v>
      </c>
      <c r="C28" s="73" t="s">
        <v>70</v>
      </c>
      <c r="D28" s="47" t="s">
        <v>56</v>
      </c>
      <c r="E28" s="114">
        <v>40427</v>
      </c>
      <c r="F28" s="48">
        <f>VLOOKUP(B28,'Mar, 2013'!$B$6:$AS$92,44,0)</f>
        <v>5.5</v>
      </c>
      <c r="G28" s="48"/>
      <c r="H28" s="48"/>
      <c r="I28" s="49">
        <v>1</v>
      </c>
      <c r="J28" s="50">
        <f t="shared" si="6"/>
        <v>6.5</v>
      </c>
      <c r="K28" s="140"/>
      <c r="L28" s="51"/>
      <c r="M28" s="133"/>
      <c r="N28" s="133"/>
      <c r="O28" s="51"/>
      <c r="P28" s="51"/>
      <c r="Q28" s="206"/>
      <c r="R28" s="140"/>
      <c r="S28" s="51"/>
      <c r="T28" s="137"/>
      <c r="U28" s="137"/>
      <c r="V28" s="52"/>
      <c r="W28" s="52"/>
      <c r="X28" s="52"/>
      <c r="Y28" s="52"/>
      <c r="Z28" s="52"/>
      <c r="AA28" s="137"/>
      <c r="AB28" s="137"/>
      <c r="AC28" s="52"/>
      <c r="AD28" s="52"/>
      <c r="AE28" s="52"/>
      <c r="AF28" s="52"/>
      <c r="AG28" s="52"/>
      <c r="AH28" s="137"/>
      <c r="AI28" s="137"/>
      <c r="AJ28" s="52"/>
      <c r="AK28" s="52"/>
      <c r="AL28" s="52"/>
      <c r="AM28" s="52"/>
      <c r="AN28" s="52"/>
      <c r="AO28" s="54">
        <f t="shared" si="7"/>
        <v>0</v>
      </c>
      <c r="AP28" s="55">
        <f t="shared" si="8"/>
        <v>6.5</v>
      </c>
      <c r="AQ28" s="56">
        <f t="shared" si="9"/>
        <v>0</v>
      </c>
      <c r="AR28" s="57">
        <f t="shared" si="10"/>
        <v>6.5</v>
      </c>
      <c r="AS28" s="59"/>
    </row>
    <row r="29" spans="1:47" x14ac:dyDescent="0.25">
      <c r="A29" s="72">
        <f t="shared" si="11"/>
        <v>20</v>
      </c>
      <c r="B29" s="46" t="s">
        <v>71</v>
      </c>
      <c r="C29" s="62" t="s">
        <v>72</v>
      </c>
      <c r="D29" s="47" t="s">
        <v>56</v>
      </c>
      <c r="E29" s="114">
        <v>40756</v>
      </c>
      <c r="F29" s="48">
        <f>VLOOKUP(B29,'Mar, 2013'!$B$6:$AS$92,44,0)</f>
        <v>3</v>
      </c>
      <c r="G29" s="48"/>
      <c r="H29" s="48"/>
      <c r="I29" s="49">
        <v>1</v>
      </c>
      <c r="J29" s="50">
        <f t="shared" si="6"/>
        <v>4</v>
      </c>
      <c r="K29" s="140"/>
      <c r="L29" s="51"/>
      <c r="M29" s="133"/>
      <c r="N29" s="133"/>
      <c r="O29" s="51"/>
      <c r="P29" s="51"/>
      <c r="Q29" s="206"/>
      <c r="R29" s="140"/>
      <c r="S29" s="51"/>
      <c r="T29" s="137"/>
      <c r="U29" s="137"/>
      <c r="V29" s="52"/>
      <c r="W29" s="52"/>
      <c r="X29" s="52"/>
      <c r="Y29" s="52"/>
      <c r="Z29" s="52"/>
      <c r="AA29" s="137"/>
      <c r="AB29" s="137"/>
      <c r="AC29" s="52"/>
      <c r="AD29" s="52"/>
      <c r="AE29" s="52"/>
      <c r="AF29" s="52"/>
      <c r="AG29" s="52"/>
      <c r="AH29" s="137"/>
      <c r="AI29" s="137"/>
      <c r="AJ29" s="52"/>
      <c r="AK29" s="52"/>
      <c r="AL29" s="52"/>
      <c r="AM29" s="52"/>
      <c r="AN29" s="52"/>
      <c r="AO29" s="54">
        <f t="shared" si="7"/>
        <v>0</v>
      </c>
      <c r="AP29" s="55">
        <f t="shared" si="8"/>
        <v>4</v>
      </c>
      <c r="AQ29" s="56">
        <f t="shared" si="9"/>
        <v>0</v>
      </c>
      <c r="AR29" s="57">
        <f t="shared" si="10"/>
        <v>4</v>
      </c>
      <c r="AS29" s="59"/>
    </row>
    <row r="30" spans="1:47" x14ac:dyDescent="0.25">
      <c r="A30" s="72">
        <f t="shared" si="11"/>
        <v>21</v>
      </c>
      <c r="B30" s="46" t="s">
        <v>73</v>
      </c>
      <c r="C30" s="62" t="s">
        <v>74</v>
      </c>
      <c r="D30" s="47" t="s">
        <v>56</v>
      </c>
      <c r="E30" s="114">
        <v>40945</v>
      </c>
      <c r="F30" s="48">
        <f>VLOOKUP(B30,'Mar, 2013'!$B$6:$AS$92,44,0)</f>
        <v>4</v>
      </c>
      <c r="G30" s="48"/>
      <c r="H30" s="48"/>
      <c r="I30" s="49">
        <v>1</v>
      </c>
      <c r="J30" s="50">
        <f t="shared" si="6"/>
        <v>5</v>
      </c>
      <c r="K30" s="140"/>
      <c r="L30" s="51"/>
      <c r="M30" s="133"/>
      <c r="N30" s="133"/>
      <c r="O30" s="51"/>
      <c r="P30" s="51"/>
      <c r="Q30" s="206"/>
      <c r="R30" s="140"/>
      <c r="S30" s="51"/>
      <c r="T30" s="137"/>
      <c r="U30" s="137"/>
      <c r="V30" s="52"/>
      <c r="W30" s="52"/>
      <c r="X30" s="52"/>
      <c r="Y30" s="52"/>
      <c r="Z30" s="52"/>
      <c r="AA30" s="137"/>
      <c r="AB30" s="137"/>
      <c r="AC30" s="52"/>
      <c r="AD30" s="52"/>
      <c r="AE30" s="52"/>
      <c r="AF30" s="52"/>
      <c r="AG30" s="52"/>
      <c r="AH30" s="137"/>
      <c r="AI30" s="137"/>
      <c r="AJ30" s="52"/>
      <c r="AK30" s="52"/>
      <c r="AL30" s="52"/>
      <c r="AM30" s="52"/>
      <c r="AN30" s="52"/>
      <c r="AO30" s="54">
        <f t="shared" si="7"/>
        <v>0</v>
      </c>
      <c r="AP30" s="55">
        <f t="shared" si="8"/>
        <v>5</v>
      </c>
      <c r="AQ30" s="56">
        <f t="shared" si="9"/>
        <v>0</v>
      </c>
      <c r="AR30" s="57">
        <f t="shared" si="10"/>
        <v>5</v>
      </c>
      <c r="AS30" s="59"/>
    </row>
    <row r="31" spans="1:47" x14ac:dyDescent="0.25">
      <c r="A31" s="72">
        <f t="shared" si="11"/>
        <v>22</v>
      </c>
      <c r="B31" s="46" t="s">
        <v>75</v>
      </c>
      <c r="C31" s="85" t="s">
        <v>76</v>
      </c>
      <c r="D31" s="47" t="s">
        <v>56</v>
      </c>
      <c r="E31" s="114">
        <v>40560</v>
      </c>
      <c r="F31" s="48">
        <f>VLOOKUP(B31,'Mar, 2013'!$B$6:$AS$92,44,0)</f>
        <v>4</v>
      </c>
      <c r="G31" s="48"/>
      <c r="H31" s="48"/>
      <c r="I31" s="49">
        <v>1</v>
      </c>
      <c r="J31" s="50">
        <f t="shared" si="6"/>
        <v>5</v>
      </c>
      <c r="K31" s="140"/>
      <c r="L31" s="51"/>
      <c r="M31" s="133"/>
      <c r="N31" s="133"/>
      <c r="O31" s="51"/>
      <c r="P31" s="51"/>
      <c r="Q31" s="206"/>
      <c r="R31" s="140"/>
      <c r="S31" s="51"/>
      <c r="T31" s="137"/>
      <c r="U31" s="137"/>
      <c r="V31" s="52"/>
      <c r="W31" s="52"/>
      <c r="X31" s="52"/>
      <c r="Y31" s="52"/>
      <c r="Z31" s="52"/>
      <c r="AA31" s="137"/>
      <c r="AB31" s="137"/>
      <c r="AC31" s="52"/>
      <c r="AD31" s="52"/>
      <c r="AE31" s="52"/>
      <c r="AF31" s="52"/>
      <c r="AG31" s="52"/>
      <c r="AH31" s="137"/>
      <c r="AI31" s="137"/>
      <c r="AJ31" s="52"/>
      <c r="AK31" s="52"/>
      <c r="AL31" s="52"/>
      <c r="AM31" s="52"/>
      <c r="AN31" s="52"/>
      <c r="AO31" s="54">
        <f t="shared" si="7"/>
        <v>0</v>
      </c>
      <c r="AP31" s="55">
        <f t="shared" si="8"/>
        <v>5</v>
      </c>
      <c r="AQ31" s="56">
        <f t="shared" si="9"/>
        <v>0</v>
      </c>
      <c r="AR31" s="57">
        <f t="shared" si="10"/>
        <v>5</v>
      </c>
      <c r="AS31" s="59"/>
    </row>
    <row r="32" spans="1:47" x14ac:dyDescent="0.25">
      <c r="A32" s="72">
        <f t="shared" si="11"/>
        <v>23</v>
      </c>
      <c r="B32" s="46" t="s">
        <v>77</v>
      </c>
      <c r="C32" s="62" t="s">
        <v>78</v>
      </c>
      <c r="D32" s="47" t="s">
        <v>56</v>
      </c>
      <c r="E32" s="114">
        <v>40911</v>
      </c>
      <c r="F32" s="48">
        <f>VLOOKUP(B32,'Mar, 2013'!$B$6:$AS$92,44,0)</f>
        <v>6</v>
      </c>
      <c r="G32" s="48"/>
      <c r="H32" s="48"/>
      <c r="I32" s="49">
        <v>1</v>
      </c>
      <c r="J32" s="50">
        <f t="shared" si="6"/>
        <v>7</v>
      </c>
      <c r="K32" s="140"/>
      <c r="L32" s="51"/>
      <c r="M32" s="133"/>
      <c r="N32" s="133"/>
      <c r="O32" s="51"/>
      <c r="P32" s="51"/>
      <c r="Q32" s="206"/>
      <c r="R32" s="140"/>
      <c r="S32" s="51"/>
      <c r="T32" s="137"/>
      <c r="U32" s="137"/>
      <c r="V32" s="52"/>
      <c r="W32" s="52"/>
      <c r="X32" s="52"/>
      <c r="Y32" s="52"/>
      <c r="Z32" s="52"/>
      <c r="AA32" s="137"/>
      <c r="AB32" s="137"/>
      <c r="AC32" s="52"/>
      <c r="AD32" s="52"/>
      <c r="AE32" s="52"/>
      <c r="AF32" s="52"/>
      <c r="AG32" s="52"/>
      <c r="AH32" s="137"/>
      <c r="AI32" s="137"/>
      <c r="AJ32" s="52">
        <v>1</v>
      </c>
      <c r="AK32" s="52">
        <v>1</v>
      </c>
      <c r="AL32" s="52">
        <v>1</v>
      </c>
      <c r="AM32" s="52"/>
      <c r="AN32" s="52"/>
      <c r="AO32" s="54">
        <f t="shared" si="7"/>
        <v>3</v>
      </c>
      <c r="AP32" s="55">
        <f t="shared" si="8"/>
        <v>4</v>
      </c>
      <c r="AQ32" s="56">
        <f t="shared" si="9"/>
        <v>0</v>
      </c>
      <c r="AR32" s="57">
        <f t="shared" si="10"/>
        <v>4</v>
      </c>
      <c r="AS32" s="59"/>
    </row>
    <row r="33" spans="1:45" x14ac:dyDescent="0.25">
      <c r="A33" s="72">
        <f t="shared" si="11"/>
        <v>24</v>
      </c>
      <c r="B33" s="46" t="s">
        <v>200</v>
      </c>
      <c r="C33" s="62" t="s">
        <v>184</v>
      </c>
      <c r="D33" s="47" t="s">
        <v>56</v>
      </c>
      <c r="E33" s="114">
        <v>41276</v>
      </c>
      <c r="F33" s="48">
        <f>VLOOKUP(B33,'Mar, 2013'!$B$6:$AS$92,44,0)</f>
        <v>1</v>
      </c>
      <c r="G33" s="48"/>
      <c r="H33" s="48"/>
      <c r="I33" s="49">
        <v>1</v>
      </c>
      <c r="J33" s="50">
        <f t="shared" si="6"/>
        <v>2</v>
      </c>
      <c r="K33" s="140"/>
      <c r="L33" s="51"/>
      <c r="M33" s="133"/>
      <c r="N33" s="133"/>
      <c r="O33" s="51"/>
      <c r="P33" s="51"/>
      <c r="Q33" s="206"/>
      <c r="R33" s="140"/>
      <c r="S33" s="51"/>
      <c r="T33" s="137"/>
      <c r="U33" s="137"/>
      <c r="V33" s="52"/>
      <c r="W33" s="52"/>
      <c r="X33" s="52"/>
      <c r="Y33" s="52"/>
      <c r="Z33" s="52"/>
      <c r="AA33" s="137"/>
      <c r="AB33" s="137"/>
      <c r="AC33" s="52"/>
      <c r="AD33" s="52"/>
      <c r="AE33" s="52"/>
      <c r="AF33" s="52"/>
      <c r="AG33" s="52"/>
      <c r="AH33" s="137"/>
      <c r="AI33" s="137"/>
      <c r="AJ33" s="52"/>
      <c r="AK33" s="52"/>
      <c r="AL33" s="52"/>
      <c r="AM33" s="52"/>
      <c r="AN33" s="52"/>
      <c r="AO33" s="54">
        <f t="shared" si="7"/>
        <v>0</v>
      </c>
      <c r="AP33" s="55">
        <f t="shared" si="8"/>
        <v>2</v>
      </c>
      <c r="AQ33" s="56">
        <f t="shared" si="9"/>
        <v>0</v>
      </c>
      <c r="AR33" s="57">
        <f t="shared" si="10"/>
        <v>2</v>
      </c>
      <c r="AS33" s="59"/>
    </row>
    <row r="34" spans="1:45" x14ac:dyDescent="0.25">
      <c r="A34" s="36">
        <v>6</v>
      </c>
      <c r="B34" s="37"/>
      <c r="C34" s="38" t="s">
        <v>80</v>
      </c>
      <c r="D34" s="37"/>
      <c r="E34" s="115"/>
      <c r="F34" s="38"/>
      <c r="G34" s="38"/>
      <c r="H34" s="38"/>
      <c r="I34" s="38"/>
      <c r="J34" s="39"/>
      <c r="K34" s="109"/>
      <c r="L34" s="40"/>
      <c r="M34" s="132"/>
      <c r="N34" s="132"/>
      <c r="O34" s="40"/>
      <c r="P34" s="40"/>
      <c r="Q34" s="207"/>
      <c r="R34" s="109"/>
      <c r="S34" s="40"/>
      <c r="T34" s="132"/>
      <c r="U34" s="132"/>
      <c r="V34" s="40"/>
      <c r="W34" s="40"/>
      <c r="X34" s="40"/>
      <c r="Y34" s="40"/>
      <c r="Z34" s="40"/>
      <c r="AA34" s="132"/>
      <c r="AB34" s="132"/>
      <c r="AC34" s="40"/>
      <c r="AD34" s="40"/>
      <c r="AE34" s="40"/>
      <c r="AF34" s="40"/>
      <c r="AG34" s="40"/>
      <c r="AH34" s="132"/>
      <c r="AI34" s="132"/>
      <c r="AJ34" s="40"/>
      <c r="AK34" s="40"/>
      <c r="AL34" s="40"/>
      <c r="AM34" s="40"/>
      <c r="AN34" s="40"/>
      <c r="AO34" s="38"/>
      <c r="AP34" s="38"/>
      <c r="AQ34" s="41"/>
      <c r="AR34" s="42"/>
      <c r="AS34" s="43"/>
    </row>
    <row r="35" spans="1:45" x14ac:dyDescent="0.25">
      <c r="A35" s="45">
        <f>A33+1</f>
        <v>25</v>
      </c>
      <c r="B35" s="46" t="s">
        <v>81</v>
      </c>
      <c r="C35" s="85" t="s">
        <v>82</v>
      </c>
      <c r="D35" s="47" t="s">
        <v>64</v>
      </c>
      <c r="E35" s="114">
        <v>40603</v>
      </c>
      <c r="F35" s="48">
        <f>VLOOKUP(B35,'Mar, 2013'!$B$6:$AS$92,44,0)</f>
        <v>1.5</v>
      </c>
      <c r="G35" s="48"/>
      <c r="H35" s="48"/>
      <c r="I35" s="49">
        <v>1</v>
      </c>
      <c r="J35" s="50">
        <f t="shared" ref="J35:J42" si="12">F35+G35+H35+I35</f>
        <v>2.5</v>
      </c>
      <c r="K35" s="140"/>
      <c r="L35" s="51"/>
      <c r="M35" s="133"/>
      <c r="N35" s="133"/>
      <c r="O35" s="52"/>
      <c r="P35" s="52"/>
      <c r="Q35" s="210"/>
      <c r="R35" s="144"/>
      <c r="S35" s="51"/>
      <c r="T35" s="137"/>
      <c r="U35" s="137"/>
      <c r="V35" s="52"/>
      <c r="W35" s="52"/>
      <c r="X35" s="52"/>
      <c r="Y35" s="52"/>
      <c r="Z35" s="52"/>
      <c r="AA35" s="137"/>
      <c r="AB35" s="137"/>
      <c r="AC35" s="52"/>
      <c r="AD35" s="52"/>
      <c r="AE35" s="52"/>
      <c r="AF35" s="52"/>
      <c r="AG35" s="52"/>
      <c r="AH35" s="137"/>
      <c r="AI35" s="137"/>
      <c r="AJ35" s="52"/>
      <c r="AK35" s="52"/>
      <c r="AL35" s="52"/>
      <c r="AM35" s="52"/>
      <c r="AN35" s="52"/>
      <c r="AO35" s="54">
        <f t="shared" ref="AO35:AO42" si="13">SUM(K35:AN35)</f>
        <v>0</v>
      </c>
      <c r="AP35" s="55">
        <f t="shared" ref="AP35:AP42" si="14">J35-AO35</f>
        <v>2.5</v>
      </c>
      <c r="AQ35" s="56">
        <f>IF(AP35&lt;0,AP35,0)</f>
        <v>0</v>
      </c>
      <c r="AR35" s="57">
        <f t="shared" ref="AR35:AR42" si="15">AP35-AQ35</f>
        <v>2.5</v>
      </c>
      <c r="AS35" s="59"/>
    </row>
    <row r="36" spans="1:45" x14ac:dyDescent="0.25">
      <c r="A36" s="72">
        <f t="shared" ref="A36:A42" si="16">A35+1</f>
        <v>26</v>
      </c>
      <c r="B36" s="46" t="s">
        <v>83</v>
      </c>
      <c r="C36" s="73" t="s">
        <v>84</v>
      </c>
      <c r="D36" s="47" t="s">
        <v>56</v>
      </c>
      <c r="E36" s="114">
        <v>40441</v>
      </c>
      <c r="F36" s="48">
        <f>VLOOKUP(B36,'Mar, 2013'!$B$6:$AS$92,44,0)</f>
        <v>7.5</v>
      </c>
      <c r="G36" s="48"/>
      <c r="H36" s="48"/>
      <c r="I36" s="49">
        <v>1</v>
      </c>
      <c r="J36" s="50">
        <f t="shared" si="12"/>
        <v>8.5</v>
      </c>
      <c r="K36" s="140"/>
      <c r="L36" s="51"/>
      <c r="M36" s="133"/>
      <c r="N36" s="133"/>
      <c r="O36" s="51"/>
      <c r="P36" s="51"/>
      <c r="Q36" s="206"/>
      <c r="R36" s="140"/>
      <c r="S36" s="51"/>
      <c r="T36" s="137"/>
      <c r="U36" s="137"/>
      <c r="V36" s="52"/>
      <c r="W36" s="52"/>
      <c r="X36" s="52"/>
      <c r="Y36" s="52"/>
      <c r="Z36" s="52"/>
      <c r="AA36" s="137"/>
      <c r="AB36" s="137"/>
      <c r="AC36" s="52"/>
      <c r="AD36" s="52"/>
      <c r="AE36" s="52"/>
      <c r="AF36" s="52"/>
      <c r="AG36" s="52"/>
      <c r="AH36" s="137"/>
      <c r="AI36" s="137"/>
      <c r="AJ36" s="52"/>
      <c r="AK36" s="52"/>
      <c r="AL36" s="52"/>
      <c r="AM36" s="52"/>
      <c r="AN36" s="52"/>
      <c r="AO36" s="54">
        <f t="shared" si="13"/>
        <v>0</v>
      </c>
      <c r="AP36" s="55">
        <f t="shared" si="14"/>
        <v>8.5</v>
      </c>
      <c r="AQ36" s="56">
        <f>IF(AP36&lt;0,AP36,0)</f>
        <v>0</v>
      </c>
      <c r="AR36" s="57">
        <f t="shared" si="15"/>
        <v>8.5</v>
      </c>
      <c r="AS36" s="59"/>
    </row>
    <row r="37" spans="1:45" x14ac:dyDescent="0.25">
      <c r="A37" s="72">
        <f t="shared" si="16"/>
        <v>27</v>
      </c>
      <c r="B37" s="46" t="s">
        <v>85</v>
      </c>
      <c r="C37" s="85" t="s">
        <v>86</v>
      </c>
      <c r="D37" s="47" t="s">
        <v>56</v>
      </c>
      <c r="E37" s="114">
        <v>40777</v>
      </c>
      <c r="F37" s="48">
        <f>VLOOKUP(B37,'Mar, 2013'!$B$6:$AS$92,44,0)</f>
        <v>6</v>
      </c>
      <c r="G37" s="48"/>
      <c r="H37" s="48"/>
      <c r="I37" s="49">
        <v>1</v>
      </c>
      <c r="J37" s="50">
        <f t="shared" si="12"/>
        <v>7</v>
      </c>
      <c r="K37" s="140"/>
      <c r="L37" s="51"/>
      <c r="M37" s="133"/>
      <c r="N37" s="133"/>
      <c r="O37" s="51"/>
      <c r="P37" s="51"/>
      <c r="Q37" s="206"/>
      <c r="R37" s="140"/>
      <c r="S37" s="51"/>
      <c r="T37" s="137"/>
      <c r="U37" s="137"/>
      <c r="V37" s="52"/>
      <c r="W37" s="52"/>
      <c r="X37" s="52"/>
      <c r="Y37" s="52"/>
      <c r="Z37" s="52"/>
      <c r="AA37" s="137"/>
      <c r="AB37" s="137"/>
      <c r="AC37" s="52"/>
      <c r="AD37" s="52"/>
      <c r="AE37" s="52"/>
      <c r="AF37" s="52"/>
      <c r="AG37" s="52"/>
      <c r="AH37" s="137"/>
      <c r="AI37" s="137"/>
      <c r="AJ37" s="52"/>
      <c r="AK37" s="52"/>
      <c r="AL37" s="52"/>
      <c r="AM37" s="52"/>
      <c r="AN37" s="52"/>
      <c r="AO37" s="54">
        <f t="shared" si="13"/>
        <v>0</v>
      </c>
      <c r="AP37" s="55">
        <f t="shared" si="14"/>
        <v>7</v>
      </c>
      <c r="AQ37" s="56">
        <f>IF(AP37&lt;0,AP37,0)</f>
        <v>0</v>
      </c>
      <c r="AR37" s="57">
        <f t="shared" si="15"/>
        <v>7</v>
      </c>
      <c r="AS37" s="59"/>
    </row>
    <row r="38" spans="1:45" x14ac:dyDescent="0.25">
      <c r="A38" s="72">
        <f t="shared" si="16"/>
        <v>28</v>
      </c>
      <c r="B38" s="46" t="s">
        <v>87</v>
      </c>
      <c r="C38" s="73" t="s">
        <v>88</v>
      </c>
      <c r="D38" s="47" t="s">
        <v>56</v>
      </c>
      <c r="E38" s="114">
        <v>40392</v>
      </c>
      <c r="F38" s="48">
        <f>VLOOKUP(B38,'Mar, 2013'!$B$6:$AS$92,44,0)</f>
        <v>2</v>
      </c>
      <c r="G38" s="48"/>
      <c r="H38" s="48"/>
      <c r="I38" s="49">
        <v>1</v>
      </c>
      <c r="J38" s="50">
        <f t="shared" si="12"/>
        <v>3</v>
      </c>
      <c r="K38" s="142"/>
      <c r="L38" s="87"/>
      <c r="M38" s="135"/>
      <c r="N38" s="135"/>
      <c r="O38" s="87"/>
      <c r="P38" s="87"/>
      <c r="Q38" s="210"/>
      <c r="R38" s="142"/>
      <c r="S38" s="87"/>
      <c r="T38" s="137"/>
      <c r="U38" s="137"/>
      <c r="V38" s="52"/>
      <c r="W38" s="52"/>
      <c r="X38" s="52"/>
      <c r="Y38" s="52"/>
      <c r="Z38" s="52"/>
      <c r="AA38" s="137"/>
      <c r="AB38" s="137"/>
      <c r="AC38" s="52"/>
      <c r="AD38" s="52"/>
      <c r="AE38" s="52"/>
      <c r="AF38" s="52"/>
      <c r="AG38" s="52"/>
      <c r="AH38" s="137"/>
      <c r="AI38" s="137"/>
      <c r="AJ38" s="52"/>
      <c r="AK38" s="52"/>
      <c r="AL38" s="52"/>
      <c r="AM38" s="52"/>
      <c r="AN38" s="52"/>
      <c r="AO38" s="54">
        <f t="shared" si="13"/>
        <v>0</v>
      </c>
      <c r="AP38" s="55">
        <f t="shared" si="14"/>
        <v>3</v>
      </c>
      <c r="AQ38" s="56">
        <f>IF(AP38&lt;0,AP38,0)</f>
        <v>0</v>
      </c>
      <c r="AR38" s="57">
        <f t="shared" si="15"/>
        <v>3</v>
      </c>
      <c r="AS38" s="59"/>
    </row>
    <row r="39" spans="1:45" x14ac:dyDescent="0.25">
      <c r="A39" s="72">
        <f t="shared" si="16"/>
        <v>29</v>
      </c>
      <c r="B39" s="46" t="s">
        <v>89</v>
      </c>
      <c r="C39" s="85" t="s">
        <v>90</v>
      </c>
      <c r="D39" s="47" t="s">
        <v>56</v>
      </c>
      <c r="E39" s="114">
        <v>40787</v>
      </c>
      <c r="F39" s="48">
        <f>VLOOKUP(B39,'Mar, 2013'!$B$6:$AS$92,44,0)</f>
        <v>5.5</v>
      </c>
      <c r="G39" s="48"/>
      <c r="H39" s="48"/>
      <c r="I39" s="49">
        <v>1</v>
      </c>
      <c r="J39" s="50">
        <f t="shared" si="12"/>
        <v>6.5</v>
      </c>
      <c r="K39" s="140"/>
      <c r="L39" s="51"/>
      <c r="M39" s="133"/>
      <c r="N39" s="133"/>
      <c r="O39" s="51"/>
      <c r="P39" s="51"/>
      <c r="Q39" s="206"/>
      <c r="R39" s="140"/>
      <c r="S39" s="51"/>
      <c r="T39" s="137"/>
      <c r="U39" s="137"/>
      <c r="V39" s="52"/>
      <c r="W39" s="52"/>
      <c r="X39" s="52"/>
      <c r="Y39" s="52"/>
      <c r="Z39" s="52"/>
      <c r="AA39" s="137"/>
      <c r="AB39" s="137"/>
      <c r="AC39" s="52"/>
      <c r="AD39" s="52"/>
      <c r="AE39" s="52"/>
      <c r="AF39" s="52"/>
      <c r="AG39" s="52"/>
      <c r="AH39" s="137"/>
      <c r="AI39" s="137"/>
      <c r="AJ39" s="52"/>
      <c r="AK39" s="52"/>
      <c r="AL39" s="52"/>
      <c r="AM39" s="52"/>
      <c r="AN39" s="52"/>
      <c r="AO39" s="54">
        <f t="shared" si="13"/>
        <v>0</v>
      </c>
      <c r="AP39" s="55">
        <f t="shared" si="14"/>
        <v>6.5</v>
      </c>
      <c r="AQ39" s="56">
        <f>IF(AP39&lt;0,AP39,0)</f>
        <v>0</v>
      </c>
      <c r="AR39" s="57">
        <f t="shared" si="15"/>
        <v>6.5</v>
      </c>
      <c r="AS39" s="59"/>
    </row>
    <row r="40" spans="1:45" x14ac:dyDescent="0.25">
      <c r="A40" s="72">
        <f t="shared" si="16"/>
        <v>30</v>
      </c>
      <c r="B40" s="89" t="s">
        <v>91</v>
      </c>
      <c r="C40" s="85" t="s">
        <v>92</v>
      </c>
      <c r="D40" s="47" t="s">
        <v>56</v>
      </c>
      <c r="E40" s="114">
        <v>40679</v>
      </c>
      <c r="F40" s="48">
        <f>VLOOKUP(B40,'Mar, 2013'!$B$6:$AS$92,44,0)</f>
        <v>2.5</v>
      </c>
      <c r="G40" s="48"/>
      <c r="H40" s="48"/>
      <c r="I40" s="49">
        <v>1</v>
      </c>
      <c r="J40" s="50">
        <f t="shared" si="12"/>
        <v>3.5</v>
      </c>
      <c r="K40" s="140"/>
      <c r="L40" s="51"/>
      <c r="M40" s="133"/>
      <c r="N40" s="133"/>
      <c r="O40" s="51"/>
      <c r="P40" s="51"/>
      <c r="Q40" s="206"/>
      <c r="R40" s="140"/>
      <c r="S40" s="51"/>
      <c r="T40" s="137"/>
      <c r="U40" s="137"/>
      <c r="V40" s="52"/>
      <c r="W40" s="52"/>
      <c r="X40" s="52"/>
      <c r="Y40" s="52"/>
      <c r="Z40" s="52"/>
      <c r="AA40" s="137"/>
      <c r="AB40" s="137"/>
      <c r="AC40" s="52"/>
      <c r="AD40" s="52"/>
      <c r="AE40" s="52"/>
      <c r="AF40" s="52"/>
      <c r="AG40" s="52"/>
      <c r="AH40" s="137"/>
      <c r="AI40" s="137"/>
      <c r="AJ40" s="52"/>
      <c r="AK40" s="52"/>
      <c r="AL40" s="52"/>
      <c r="AM40" s="52">
        <v>1</v>
      </c>
      <c r="AN40" s="52"/>
      <c r="AO40" s="54">
        <f t="shared" si="13"/>
        <v>1</v>
      </c>
      <c r="AP40" s="55">
        <f t="shared" si="14"/>
        <v>2.5</v>
      </c>
      <c r="AQ40" s="56">
        <v>0</v>
      </c>
      <c r="AR40" s="57">
        <f t="shared" si="15"/>
        <v>2.5</v>
      </c>
      <c r="AS40" s="90"/>
    </row>
    <row r="41" spans="1:45" x14ac:dyDescent="0.25">
      <c r="A41" s="72">
        <f t="shared" si="16"/>
        <v>31</v>
      </c>
      <c r="B41" s="89" t="s">
        <v>223</v>
      </c>
      <c r="C41" s="85" t="s">
        <v>93</v>
      </c>
      <c r="D41" s="47" t="s">
        <v>56</v>
      </c>
      <c r="E41" s="114">
        <v>41218</v>
      </c>
      <c r="F41" s="48">
        <f>VLOOKUP(B41,'Mar, 2013'!$B$6:$AS$92,44,0)</f>
        <v>3</v>
      </c>
      <c r="G41" s="48"/>
      <c r="H41" s="48"/>
      <c r="I41" s="49">
        <v>1</v>
      </c>
      <c r="J41" s="50">
        <f t="shared" si="12"/>
        <v>4</v>
      </c>
      <c r="K41" s="140"/>
      <c r="L41" s="51"/>
      <c r="M41" s="133"/>
      <c r="N41" s="133"/>
      <c r="O41" s="51"/>
      <c r="P41" s="51"/>
      <c r="Q41" s="206"/>
      <c r="R41" s="140"/>
      <c r="S41" s="51"/>
      <c r="T41" s="137"/>
      <c r="U41" s="137"/>
      <c r="V41" s="52"/>
      <c r="W41" s="52"/>
      <c r="X41" s="52"/>
      <c r="Y41" s="52"/>
      <c r="Z41" s="52"/>
      <c r="AA41" s="137"/>
      <c r="AB41" s="137"/>
      <c r="AC41" s="52"/>
      <c r="AD41" s="52"/>
      <c r="AE41" s="52"/>
      <c r="AF41" s="52"/>
      <c r="AG41" s="52"/>
      <c r="AH41" s="137"/>
      <c r="AI41" s="137"/>
      <c r="AJ41" s="52"/>
      <c r="AK41" s="52"/>
      <c r="AL41" s="52"/>
      <c r="AM41" s="52"/>
      <c r="AN41" s="52"/>
      <c r="AO41" s="54">
        <f t="shared" si="13"/>
        <v>0</v>
      </c>
      <c r="AP41" s="55">
        <f t="shared" si="14"/>
        <v>4</v>
      </c>
      <c r="AQ41" s="56">
        <f>IF(AP41&lt;0,AP41,0)</f>
        <v>0</v>
      </c>
      <c r="AR41" s="57">
        <f t="shared" si="15"/>
        <v>4</v>
      </c>
      <c r="AS41" s="59"/>
    </row>
    <row r="42" spans="1:45" x14ac:dyDescent="0.25">
      <c r="A42" s="72">
        <f t="shared" si="16"/>
        <v>32</v>
      </c>
      <c r="B42" s="46" t="s">
        <v>94</v>
      </c>
      <c r="C42" s="62" t="s">
        <v>95</v>
      </c>
      <c r="D42" s="47" t="s">
        <v>56</v>
      </c>
      <c r="E42" s="114">
        <v>40969</v>
      </c>
      <c r="F42" s="48">
        <f>VLOOKUP(B42,'Mar, 2013'!$B$6:$AS$92,44,0)</f>
        <v>6.5</v>
      </c>
      <c r="G42" s="48"/>
      <c r="H42" s="48"/>
      <c r="I42" s="49">
        <v>1</v>
      </c>
      <c r="J42" s="50">
        <f t="shared" si="12"/>
        <v>7.5</v>
      </c>
      <c r="K42" s="140"/>
      <c r="L42" s="51"/>
      <c r="M42" s="133"/>
      <c r="N42" s="133"/>
      <c r="O42" s="51"/>
      <c r="P42" s="51"/>
      <c r="Q42" s="206"/>
      <c r="R42" s="140"/>
      <c r="S42" s="51">
        <v>1</v>
      </c>
      <c r="T42" s="137"/>
      <c r="U42" s="137"/>
      <c r="V42" s="52"/>
      <c r="W42" s="52"/>
      <c r="X42" s="52"/>
      <c r="Y42" s="52"/>
      <c r="Z42" s="52"/>
      <c r="AA42" s="137"/>
      <c r="AB42" s="137"/>
      <c r="AC42" s="52"/>
      <c r="AD42" s="52"/>
      <c r="AE42" s="52"/>
      <c r="AF42" s="52"/>
      <c r="AG42" s="52"/>
      <c r="AH42" s="137"/>
      <c r="AI42" s="137"/>
      <c r="AJ42" s="52"/>
      <c r="AK42" s="52"/>
      <c r="AL42" s="52"/>
      <c r="AM42" s="52"/>
      <c r="AN42" s="52"/>
      <c r="AO42" s="54">
        <f t="shared" si="13"/>
        <v>1</v>
      </c>
      <c r="AP42" s="55">
        <f t="shared" si="14"/>
        <v>6.5</v>
      </c>
      <c r="AQ42" s="56">
        <f>IF(AP42&lt;0,AP42,0)</f>
        <v>0</v>
      </c>
      <c r="AR42" s="57">
        <f t="shared" si="15"/>
        <v>6.5</v>
      </c>
      <c r="AS42" s="59"/>
    </row>
    <row r="43" spans="1:45" x14ac:dyDescent="0.25">
      <c r="A43" s="36">
        <v>7</v>
      </c>
      <c r="B43" s="37"/>
      <c r="C43" s="38" t="s">
        <v>96</v>
      </c>
      <c r="D43" s="37"/>
      <c r="E43" s="115"/>
      <c r="F43" s="38"/>
      <c r="G43" s="38"/>
      <c r="H43" s="38"/>
      <c r="I43" s="38"/>
      <c r="J43" s="39"/>
      <c r="K43" s="109"/>
      <c r="L43" s="40"/>
      <c r="M43" s="132"/>
      <c r="N43" s="132"/>
      <c r="O43" s="40"/>
      <c r="P43" s="40"/>
      <c r="Q43" s="207"/>
      <c r="R43" s="109"/>
      <c r="S43" s="40"/>
      <c r="T43" s="132"/>
      <c r="U43" s="132"/>
      <c r="V43" s="40"/>
      <c r="W43" s="40"/>
      <c r="X43" s="40"/>
      <c r="Y43" s="40"/>
      <c r="Z43" s="40"/>
      <c r="AA43" s="132"/>
      <c r="AB43" s="132"/>
      <c r="AC43" s="40"/>
      <c r="AD43" s="40"/>
      <c r="AE43" s="40"/>
      <c r="AF43" s="40"/>
      <c r="AG43" s="40"/>
      <c r="AH43" s="132"/>
      <c r="AI43" s="132"/>
      <c r="AJ43" s="40"/>
      <c r="AK43" s="40"/>
      <c r="AL43" s="40"/>
      <c r="AM43" s="40"/>
      <c r="AN43" s="40"/>
      <c r="AO43" s="38"/>
      <c r="AP43" s="38"/>
      <c r="AQ43" s="41"/>
      <c r="AR43" s="42"/>
      <c r="AS43" s="43"/>
    </row>
    <row r="44" spans="1:45" x14ac:dyDescent="0.25">
      <c r="A44" s="45">
        <f>A42+1</f>
        <v>33</v>
      </c>
      <c r="B44" s="46" t="s">
        <v>97</v>
      </c>
      <c r="C44" s="65" t="s">
        <v>98</v>
      </c>
      <c r="D44" s="47" t="s">
        <v>99</v>
      </c>
      <c r="E44" s="114">
        <v>40441</v>
      </c>
      <c r="F44" s="48">
        <f>VLOOKUP(B44,'Mar, 2013'!$B$6:$AS$92,44,0)</f>
        <v>8.5</v>
      </c>
      <c r="G44" s="48"/>
      <c r="H44" s="48"/>
      <c r="I44" s="49">
        <v>1</v>
      </c>
      <c r="J44" s="50">
        <f t="shared" ref="J44:J49" si="17">F44+G44+H44+I44</f>
        <v>9.5</v>
      </c>
      <c r="K44" s="140"/>
      <c r="L44" s="51"/>
      <c r="M44" s="133"/>
      <c r="N44" s="133"/>
      <c r="O44" s="51"/>
      <c r="P44" s="51"/>
      <c r="Q44" s="206"/>
      <c r="R44" s="140"/>
      <c r="S44" s="51"/>
      <c r="T44" s="137"/>
      <c r="U44" s="137"/>
      <c r="V44" s="52"/>
      <c r="W44" s="52"/>
      <c r="X44" s="52"/>
      <c r="Y44" s="52"/>
      <c r="Z44" s="52"/>
      <c r="AA44" s="137"/>
      <c r="AB44" s="137"/>
      <c r="AC44" s="52"/>
      <c r="AD44" s="52"/>
      <c r="AE44" s="52"/>
      <c r="AF44" s="52"/>
      <c r="AG44" s="52"/>
      <c r="AH44" s="137"/>
      <c r="AI44" s="137"/>
      <c r="AJ44" s="52"/>
      <c r="AK44" s="52"/>
      <c r="AL44" s="52"/>
      <c r="AM44" s="52"/>
      <c r="AN44" s="52"/>
      <c r="AO44" s="54">
        <f t="shared" ref="AO44:AO49" si="18">SUM(K44:AN44)</f>
        <v>0</v>
      </c>
      <c r="AP44" s="55">
        <f t="shared" ref="AP44:AP49" si="19">J44-AO44</f>
        <v>9.5</v>
      </c>
      <c r="AQ44" s="56">
        <f t="shared" ref="AQ44:AQ49" si="20">IF(AP44&lt;0,AP44,0)</f>
        <v>0</v>
      </c>
      <c r="AR44" s="57">
        <f t="shared" ref="AR44:AR49" si="21">AP44-AQ44</f>
        <v>9.5</v>
      </c>
      <c r="AS44" s="59"/>
    </row>
    <row r="45" spans="1:45" x14ac:dyDescent="0.25">
      <c r="A45" s="72">
        <f>A44+1</f>
        <v>34</v>
      </c>
      <c r="B45" s="46" t="s">
        <v>100</v>
      </c>
      <c r="C45" s="124" t="s">
        <v>101</v>
      </c>
      <c r="D45" s="47" t="s">
        <v>99</v>
      </c>
      <c r="E45" s="114">
        <v>40716</v>
      </c>
      <c r="F45" s="48">
        <f>VLOOKUP(B45,'Mar, 2013'!$B$6:$AS$92,44,0)</f>
        <v>0</v>
      </c>
      <c r="G45" s="48"/>
      <c r="H45" s="48"/>
      <c r="I45" s="49"/>
      <c r="J45" s="50">
        <f t="shared" si="17"/>
        <v>0</v>
      </c>
      <c r="K45" s="140"/>
      <c r="L45" s="51"/>
      <c r="M45" s="133"/>
      <c r="N45" s="133"/>
      <c r="O45" s="51"/>
      <c r="P45" s="51"/>
      <c r="Q45" s="206"/>
      <c r="R45" s="140"/>
      <c r="S45" s="51"/>
      <c r="T45" s="133"/>
      <c r="U45" s="137"/>
      <c r="V45" s="52"/>
      <c r="W45" s="51"/>
      <c r="X45" s="51"/>
      <c r="Y45" s="51"/>
      <c r="Z45" s="51"/>
      <c r="AA45" s="133"/>
      <c r="AB45" s="137"/>
      <c r="AC45" s="52"/>
      <c r="AD45" s="51"/>
      <c r="AE45" s="51"/>
      <c r="AF45" s="51"/>
      <c r="AG45" s="51"/>
      <c r="AH45" s="133"/>
      <c r="AI45" s="137"/>
      <c r="AJ45" s="52"/>
      <c r="AK45" s="51"/>
      <c r="AL45" s="51"/>
      <c r="AM45" s="51"/>
      <c r="AN45" s="51"/>
      <c r="AO45" s="54">
        <f t="shared" si="18"/>
        <v>0</v>
      </c>
      <c r="AP45" s="55">
        <f t="shared" si="19"/>
        <v>0</v>
      </c>
      <c r="AQ45" s="56">
        <f t="shared" si="20"/>
        <v>0</v>
      </c>
      <c r="AR45" s="57">
        <f t="shared" si="21"/>
        <v>0</v>
      </c>
      <c r="AS45" s="59"/>
    </row>
    <row r="46" spans="1:45" x14ac:dyDescent="0.25">
      <c r="A46" s="72">
        <f>A45+1</f>
        <v>35</v>
      </c>
      <c r="B46" s="89" t="s">
        <v>201</v>
      </c>
      <c r="C46" s="85" t="s">
        <v>171</v>
      </c>
      <c r="D46" s="47" t="s">
        <v>99</v>
      </c>
      <c r="E46" s="114">
        <v>41276</v>
      </c>
      <c r="F46" s="48">
        <f>VLOOKUP(B46,'Mar, 2013'!$B$6:$AS$92,44,0)</f>
        <v>1</v>
      </c>
      <c r="G46" s="48"/>
      <c r="H46" s="48"/>
      <c r="I46" s="49">
        <v>1</v>
      </c>
      <c r="J46" s="50">
        <f t="shared" si="17"/>
        <v>2</v>
      </c>
      <c r="K46" s="140"/>
      <c r="L46" s="51"/>
      <c r="M46" s="133"/>
      <c r="N46" s="133"/>
      <c r="O46" s="51"/>
      <c r="P46" s="51"/>
      <c r="Q46" s="206"/>
      <c r="R46" s="140"/>
      <c r="S46" s="51"/>
      <c r="T46" s="137"/>
      <c r="U46" s="137"/>
      <c r="V46" s="52"/>
      <c r="W46" s="52"/>
      <c r="X46" s="52"/>
      <c r="Y46" s="52"/>
      <c r="Z46" s="52"/>
      <c r="AA46" s="137"/>
      <c r="AB46" s="137"/>
      <c r="AC46" s="52"/>
      <c r="AD46" s="52"/>
      <c r="AE46" s="52"/>
      <c r="AF46" s="52"/>
      <c r="AG46" s="52"/>
      <c r="AH46" s="137"/>
      <c r="AI46" s="137"/>
      <c r="AJ46" s="52"/>
      <c r="AK46" s="52"/>
      <c r="AL46" s="52"/>
      <c r="AM46" s="52"/>
      <c r="AN46" s="52"/>
      <c r="AO46" s="54">
        <f t="shared" si="18"/>
        <v>0</v>
      </c>
      <c r="AP46" s="55">
        <f t="shared" si="19"/>
        <v>2</v>
      </c>
      <c r="AQ46" s="56">
        <f t="shared" si="20"/>
        <v>0</v>
      </c>
      <c r="AR46" s="57">
        <f t="shared" si="21"/>
        <v>2</v>
      </c>
      <c r="AS46" s="59"/>
    </row>
    <row r="47" spans="1:45" x14ac:dyDescent="0.25">
      <c r="A47" s="72">
        <f>A46+1</f>
        <v>36</v>
      </c>
      <c r="B47" s="89" t="s">
        <v>202</v>
      </c>
      <c r="C47" s="85" t="s">
        <v>185</v>
      </c>
      <c r="D47" s="47" t="s">
        <v>99</v>
      </c>
      <c r="E47" s="114">
        <v>41276</v>
      </c>
      <c r="F47" s="48">
        <f>VLOOKUP(B47,'Mar, 2013'!$B$6:$AS$92,44,0)</f>
        <v>1</v>
      </c>
      <c r="G47" s="48"/>
      <c r="H47" s="48"/>
      <c r="I47" s="49">
        <v>1</v>
      </c>
      <c r="J47" s="50">
        <f t="shared" si="17"/>
        <v>2</v>
      </c>
      <c r="K47" s="140"/>
      <c r="L47" s="51"/>
      <c r="M47" s="133"/>
      <c r="N47" s="133"/>
      <c r="O47" s="51"/>
      <c r="P47" s="51"/>
      <c r="Q47" s="206"/>
      <c r="R47" s="140"/>
      <c r="S47" s="51"/>
      <c r="T47" s="137"/>
      <c r="U47" s="137"/>
      <c r="V47" s="52"/>
      <c r="W47" s="52"/>
      <c r="X47" s="52"/>
      <c r="Y47" s="52"/>
      <c r="Z47" s="52"/>
      <c r="AA47" s="137"/>
      <c r="AB47" s="137"/>
      <c r="AC47" s="52"/>
      <c r="AD47" s="52"/>
      <c r="AE47" s="52"/>
      <c r="AF47" s="52"/>
      <c r="AG47" s="52"/>
      <c r="AH47" s="137"/>
      <c r="AI47" s="137"/>
      <c r="AJ47" s="52"/>
      <c r="AK47" s="52"/>
      <c r="AL47" s="52"/>
      <c r="AM47" s="52"/>
      <c r="AN47" s="52"/>
      <c r="AO47" s="54">
        <f t="shared" si="18"/>
        <v>0</v>
      </c>
      <c r="AP47" s="55">
        <f t="shared" si="19"/>
        <v>2</v>
      </c>
      <c r="AQ47" s="56">
        <f t="shared" si="20"/>
        <v>0</v>
      </c>
      <c r="AR47" s="57">
        <f t="shared" si="21"/>
        <v>2</v>
      </c>
      <c r="AS47" s="59"/>
    </row>
    <row r="48" spans="1:45" x14ac:dyDescent="0.25">
      <c r="A48" s="72">
        <f>A47+1</f>
        <v>37</v>
      </c>
      <c r="B48" s="89" t="s">
        <v>203</v>
      </c>
      <c r="C48" s="225" t="s">
        <v>104</v>
      </c>
      <c r="D48" s="47" t="s">
        <v>99</v>
      </c>
      <c r="E48" s="114">
        <v>41276</v>
      </c>
      <c r="F48" s="48">
        <f>VLOOKUP(B48,'Mar, 2013'!$B$6:$AS$92,44,0)</f>
        <v>0</v>
      </c>
      <c r="G48" s="48"/>
      <c r="H48" s="48"/>
      <c r="I48" s="49">
        <v>0</v>
      </c>
      <c r="J48" s="50">
        <f t="shared" si="17"/>
        <v>0</v>
      </c>
      <c r="K48" s="140"/>
      <c r="L48" s="51"/>
      <c r="M48" s="133"/>
      <c r="N48" s="133"/>
      <c r="O48" s="51"/>
      <c r="P48" s="51"/>
      <c r="Q48" s="206"/>
      <c r="R48" s="140"/>
      <c r="S48" s="51"/>
      <c r="T48" s="137"/>
      <c r="U48" s="137"/>
      <c r="V48" s="52"/>
      <c r="W48" s="52"/>
      <c r="X48" s="52"/>
      <c r="Y48" s="52"/>
      <c r="Z48" s="52"/>
      <c r="AA48" s="137"/>
      <c r="AB48" s="137"/>
      <c r="AC48" s="52"/>
      <c r="AD48" s="52"/>
      <c r="AE48" s="52"/>
      <c r="AF48" s="52"/>
      <c r="AG48" s="52"/>
      <c r="AH48" s="137"/>
      <c r="AI48" s="137"/>
      <c r="AJ48" s="52"/>
      <c r="AK48" s="52"/>
      <c r="AL48" s="52"/>
      <c r="AM48" s="52"/>
      <c r="AN48" s="52"/>
      <c r="AO48" s="54">
        <f t="shared" si="18"/>
        <v>0</v>
      </c>
      <c r="AP48" s="55">
        <f t="shared" si="19"/>
        <v>0</v>
      </c>
      <c r="AQ48" s="56">
        <f t="shared" si="20"/>
        <v>0</v>
      </c>
      <c r="AR48" s="57">
        <f t="shared" si="21"/>
        <v>0</v>
      </c>
      <c r="AS48" s="59"/>
    </row>
    <row r="49" spans="1:45" x14ac:dyDescent="0.25">
      <c r="A49" s="72">
        <f>A48+1</f>
        <v>38</v>
      </c>
      <c r="B49" s="89" t="s">
        <v>204</v>
      </c>
      <c r="C49" s="85" t="s">
        <v>105</v>
      </c>
      <c r="D49" s="47" t="s">
        <v>99</v>
      </c>
      <c r="E49" s="114">
        <v>41288</v>
      </c>
      <c r="F49" s="48">
        <f>VLOOKUP(B49,'Mar, 2013'!$B$6:$AS$92,44,0)</f>
        <v>0</v>
      </c>
      <c r="G49" s="48"/>
      <c r="H49" s="48"/>
      <c r="I49" s="49">
        <v>0.5</v>
      </c>
      <c r="J49" s="50">
        <f t="shared" si="17"/>
        <v>0.5</v>
      </c>
      <c r="K49" s="140"/>
      <c r="L49" s="51"/>
      <c r="M49" s="133"/>
      <c r="N49" s="133"/>
      <c r="O49" s="51"/>
      <c r="P49" s="51"/>
      <c r="Q49" s="206"/>
      <c r="R49" s="140"/>
      <c r="S49" s="51"/>
      <c r="T49" s="137"/>
      <c r="U49" s="137"/>
      <c r="V49" s="52"/>
      <c r="W49" s="52"/>
      <c r="X49" s="52"/>
      <c r="Y49" s="52"/>
      <c r="Z49" s="52"/>
      <c r="AA49" s="137"/>
      <c r="AB49" s="137"/>
      <c r="AC49" s="52"/>
      <c r="AD49" s="52"/>
      <c r="AE49" s="52"/>
      <c r="AF49" s="52"/>
      <c r="AG49" s="52"/>
      <c r="AH49" s="137"/>
      <c r="AI49" s="137"/>
      <c r="AJ49" s="52"/>
      <c r="AK49" s="52"/>
      <c r="AL49" s="52"/>
      <c r="AM49" s="52"/>
      <c r="AN49" s="52"/>
      <c r="AO49" s="54">
        <f t="shared" si="18"/>
        <v>0</v>
      </c>
      <c r="AP49" s="55">
        <f t="shared" si="19"/>
        <v>0.5</v>
      </c>
      <c r="AQ49" s="56">
        <f t="shared" si="20"/>
        <v>0</v>
      </c>
      <c r="AR49" s="57">
        <f t="shared" si="21"/>
        <v>0.5</v>
      </c>
      <c r="AS49" s="59"/>
    </row>
    <row r="50" spans="1:45" x14ac:dyDescent="0.25">
      <c r="A50" s="36">
        <v>8</v>
      </c>
      <c r="B50" s="37"/>
      <c r="C50" s="38" t="s">
        <v>96</v>
      </c>
      <c r="D50" s="37"/>
      <c r="E50" s="115"/>
      <c r="F50" s="38"/>
      <c r="G50" s="38"/>
      <c r="H50" s="38"/>
      <c r="I50" s="38"/>
      <c r="J50" s="39"/>
      <c r="K50" s="109"/>
      <c r="L50" s="40"/>
      <c r="M50" s="132"/>
      <c r="N50" s="132"/>
      <c r="O50" s="40"/>
      <c r="P50" s="40"/>
      <c r="Q50" s="207"/>
      <c r="R50" s="109"/>
      <c r="S50" s="40"/>
      <c r="T50" s="132"/>
      <c r="U50" s="132"/>
      <c r="V50" s="40"/>
      <c r="W50" s="40"/>
      <c r="X50" s="40"/>
      <c r="Y50" s="40"/>
      <c r="Z50" s="40"/>
      <c r="AA50" s="132"/>
      <c r="AB50" s="132"/>
      <c r="AC50" s="40"/>
      <c r="AD50" s="40"/>
      <c r="AE50" s="40"/>
      <c r="AF50" s="40"/>
      <c r="AG50" s="40"/>
      <c r="AH50" s="132"/>
      <c r="AI50" s="132"/>
      <c r="AJ50" s="40"/>
      <c r="AK50" s="40"/>
      <c r="AL50" s="40"/>
      <c r="AM50" s="40"/>
      <c r="AN50" s="40"/>
      <c r="AO50" s="38"/>
      <c r="AP50" s="38"/>
      <c r="AQ50" s="41"/>
      <c r="AR50" s="42"/>
      <c r="AS50" s="43"/>
    </row>
    <row r="51" spans="1:45" x14ac:dyDescent="0.25">
      <c r="A51" s="72">
        <f>A49+1</f>
        <v>39</v>
      </c>
      <c r="B51" s="46" t="s">
        <v>205</v>
      </c>
      <c r="C51" s="225" t="s">
        <v>176</v>
      </c>
      <c r="D51" s="47" t="s">
        <v>56</v>
      </c>
      <c r="E51" s="114">
        <v>41337</v>
      </c>
      <c r="F51" s="48">
        <f>VLOOKUP(B51,'Mar, 2013'!$B$6:$AS$92,44,0)</f>
        <v>0</v>
      </c>
      <c r="G51" s="48"/>
      <c r="H51" s="48"/>
      <c r="I51" s="49">
        <v>0</v>
      </c>
      <c r="J51" s="50">
        <f>F51+G51+H51+I51</f>
        <v>0</v>
      </c>
      <c r="K51" s="140"/>
      <c r="L51" s="51"/>
      <c r="M51" s="133"/>
      <c r="N51" s="133"/>
      <c r="O51" s="51"/>
      <c r="P51" s="51"/>
      <c r="Q51" s="206"/>
      <c r="R51" s="140"/>
      <c r="S51" s="51"/>
      <c r="T51" s="137"/>
      <c r="U51" s="137"/>
      <c r="V51" s="52"/>
      <c r="W51" s="52"/>
      <c r="X51" s="52"/>
      <c r="Y51" s="52"/>
      <c r="Z51" s="52"/>
      <c r="AA51" s="137"/>
      <c r="AB51" s="137"/>
      <c r="AC51" s="52"/>
      <c r="AD51" s="52"/>
      <c r="AE51" s="52"/>
      <c r="AF51" s="52"/>
      <c r="AG51" s="52"/>
      <c r="AH51" s="137"/>
      <c r="AI51" s="137"/>
      <c r="AJ51" s="52"/>
      <c r="AK51" s="52"/>
      <c r="AL51" s="52"/>
      <c r="AM51" s="52"/>
      <c r="AN51" s="52"/>
      <c r="AO51" s="54">
        <f>SUM(K51:AN51)</f>
        <v>0</v>
      </c>
      <c r="AP51" s="55">
        <f>J51-AO51</f>
        <v>0</v>
      </c>
      <c r="AQ51" s="56">
        <f>IF(AP51&lt;0,AP51,0)</f>
        <v>0</v>
      </c>
      <c r="AR51" s="57">
        <f>AP51-AQ51</f>
        <v>0</v>
      </c>
      <c r="AS51" s="59"/>
    </row>
    <row r="52" spans="1:45" x14ac:dyDescent="0.25">
      <c r="A52" s="72">
        <f>A51+1</f>
        <v>40</v>
      </c>
      <c r="B52" s="46" t="s">
        <v>206</v>
      </c>
      <c r="C52" s="223" t="s">
        <v>178</v>
      </c>
      <c r="D52" s="47" t="s">
        <v>56</v>
      </c>
      <c r="E52" s="119">
        <v>41334</v>
      </c>
      <c r="F52" s="48">
        <f>VLOOKUP(B52,'Mar, 2013'!$B$6:$AS$92,44,0)</f>
        <v>0</v>
      </c>
      <c r="H52" s="48"/>
      <c r="I52" s="49">
        <v>0</v>
      </c>
      <c r="J52" s="50">
        <f>F52+G52+H52+I52</f>
        <v>0</v>
      </c>
      <c r="K52" s="143"/>
      <c r="L52" s="98"/>
      <c r="M52" s="136"/>
      <c r="N52" s="136"/>
      <c r="O52" s="98"/>
      <c r="P52" s="98"/>
      <c r="Q52" s="211"/>
      <c r="R52" s="143"/>
      <c r="S52" s="98"/>
      <c r="T52" s="136"/>
      <c r="U52" s="136"/>
      <c r="V52" s="98"/>
      <c r="W52" s="98"/>
      <c r="X52" s="98"/>
      <c r="Y52" s="98"/>
      <c r="Z52" s="98"/>
      <c r="AA52" s="136"/>
      <c r="AB52" s="136"/>
      <c r="AC52" s="98"/>
      <c r="AD52" s="98"/>
      <c r="AE52" s="98"/>
      <c r="AF52" s="98"/>
      <c r="AG52" s="98"/>
      <c r="AH52" s="136"/>
      <c r="AI52" s="136"/>
      <c r="AJ52" s="98"/>
      <c r="AK52" s="98"/>
      <c r="AL52" s="98"/>
      <c r="AM52" s="98"/>
      <c r="AN52" s="98"/>
      <c r="AO52" s="54">
        <f>SUM(K52:AN52)</f>
        <v>0</v>
      </c>
      <c r="AP52" s="55">
        <f>J52-AO52</f>
        <v>0</v>
      </c>
      <c r="AQ52" s="56">
        <f>IF(AP52&lt;0,AP52,0)</f>
        <v>0</v>
      </c>
      <c r="AR52" s="57">
        <f>AP52-AQ52</f>
        <v>0</v>
      </c>
      <c r="AS52" s="110"/>
    </row>
    <row r="53" spans="1:45" x14ac:dyDescent="0.25">
      <c r="A53" s="158">
        <f>A52+1</f>
        <v>41</v>
      </c>
      <c r="B53" s="96" t="s">
        <v>207</v>
      </c>
      <c r="C53" s="226" t="s">
        <v>194</v>
      </c>
      <c r="D53" s="47" t="s">
        <v>56</v>
      </c>
      <c r="E53" s="119">
        <v>41351</v>
      </c>
      <c r="F53" s="48"/>
      <c r="G53" s="70"/>
      <c r="H53" s="70"/>
      <c r="I53" s="159">
        <v>0</v>
      </c>
      <c r="J53" s="50">
        <f>F53+G53+H53+I53</f>
        <v>0</v>
      </c>
      <c r="K53" s="143"/>
      <c r="L53" s="98"/>
      <c r="M53" s="136"/>
      <c r="N53" s="136"/>
      <c r="O53" s="98"/>
      <c r="P53" s="98"/>
      <c r="Q53" s="211"/>
      <c r="R53" s="143"/>
      <c r="S53" s="98"/>
      <c r="T53" s="147"/>
      <c r="U53" s="147"/>
      <c r="V53" s="99"/>
      <c r="W53" s="99"/>
      <c r="X53" s="99"/>
      <c r="Y53" s="99"/>
      <c r="Z53" s="99"/>
      <c r="AA53" s="147"/>
      <c r="AB53" s="147"/>
      <c r="AC53" s="99"/>
      <c r="AD53" s="99"/>
      <c r="AE53" s="99"/>
      <c r="AF53" s="99"/>
      <c r="AG53" s="99"/>
      <c r="AH53" s="147"/>
      <c r="AI53" s="147"/>
      <c r="AJ53" s="99"/>
      <c r="AK53" s="99"/>
      <c r="AL53" s="99"/>
      <c r="AM53" s="99"/>
      <c r="AN53" s="99"/>
      <c r="AO53" s="54">
        <f>SUM(K53:AN53)</f>
        <v>0</v>
      </c>
      <c r="AP53" s="55">
        <f>J53-AO53</f>
        <v>0</v>
      </c>
      <c r="AQ53" s="56">
        <f>IF(AP53&lt;0,AP53,0)</f>
        <v>0</v>
      </c>
      <c r="AR53" s="57">
        <f>AP53-AQ53</f>
        <v>0</v>
      </c>
      <c r="AS53" s="101"/>
    </row>
    <row r="54" spans="1:45" x14ac:dyDescent="0.25">
      <c r="A54" s="158">
        <f>A53+1</f>
        <v>42</v>
      </c>
      <c r="B54" s="96" t="s">
        <v>208</v>
      </c>
      <c r="C54" s="226" t="s">
        <v>195</v>
      </c>
      <c r="D54" s="47" t="s">
        <v>56</v>
      </c>
      <c r="E54" s="116"/>
      <c r="F54" s="48"/>
      <c r="G54" s="70"/>
      <c r="H54" s="70"/>
      <c r="I54" s="159">
        <v>0</v>
      </c>
      <c r="J54" s="50">
        <f>F54+G54+H54+I54</f>
        <v>0</v>
      </c>
      <c r="K54" s="143"/>
      <c r="L54" s="98"/>
      <c r="M54" s="136"/>
      <c r="N54" s="136"/>
      <c r="O54" s="98"/>
      <c r="P54" s="98"/>
      <c r="Q54" s="211"/>
      <c r="R54" s="143"/>
      <c r="S54" s="98"/>
      <c r="T54" s="147"/>
      <c r="U54" s="147"/>
      <c r="V54" s="99"/>
      <c r="W54" s="99"/>
      <c r="X54" s="99"/>
      <c r="Y54" s="99"/>
      <c r="Z54" s="99"/>
      <c r="AA54" s="147"/>
      <c r="AB54" s="147"/>
      <c r="AC54" s="99"/>
      <c r="AD54" s="99"/>
      <c r="AE54" s="99"/>
      <c r="AF54" s="99"/>
      <c r="AG54" s="99"/>
      <c r="AH54" s="147"/>
      <c r="AI54" s="147"/>
      <c r="AJ54" s="99"/>
      <c r="AK54" s="99"/>
      <c r="AL54" s="99"/>
      <c r="AM54" s="99"/>
      <c r="AN54" s="99"/>
      <c r="AO54" s="54">
        <f>SUM(K54:AN54)</f>
        <v>0</v>
      </c>
      <c r="AP54" s="55">
        <f>J54-AO54</f>
        <v>0</v>
      </c>
      <c r="AQ54" s="56">
        <f>IF(AP54&lt;0,AP54,0)</f>
        <v>0</v>
      </c>
      <c r="AR54" s="57">
        <f>AP54-AQ54</f>
        <v>0</v>
      </c>
      <c r="AS54" s="101"/>
    </row>
    <row r="55" spans="1:45" x14ac:dyDescent="0.25">
      <c r="A55" s="158">
        <f>A54+1</f>
        <v>43</v>
      </c>
      <c r="B55" s="96" t="s">
        <v>243</v>
      </c>
      <c r="C55" s="226" t="s">
        <v>238</v>
      </c>
      <c r="D55" s="47" t="s">
        <v>56</v>
      </c>
      <c r="E55" s="116"/>
      <c r="F55" s="48"/>
      <c r="G55" s="70"/>
      <c r="H55" s="70"/>
      <c r="I55" s="159"/>
      <c r="J55" s="71"/>
      <c r="K55" s="143"/>
      <c r="L55" s="98"/>
      <c r="M55" s="136"/>
      <c r="N55" s="136"/>
      <c r="O55" s="98"/>
      <c r="P55" s="98"/>
      <c r="Q55" s="211"/>
      <c r="R55" s="143"/>
      <c r="S55" s="98"/>
      <c r="T55" s="147"/>
      <c r="U55" s="147"/>
      <c r="V55" s="99">
        <v>1</v>
      </c>
      <c r="W55" s="99">
        <v>1</v>
      </c>
      <c r="X55" s="99">
        <v>1</v>
      </c>
      <c r="Y55" s="99">
        <v>1</v>
      </c>
      <c r="Z55" s="99">
        <v>1</v>
      </c>
      <c r="AA55" s="147"/>
      <c r="AB55" s="147"/>
      <c r="AC55" s="99">
        <v>1</v>
      </c>
      <c r="AD55" s="99">
        <v>1</v>
      </c>
      <c r="AE55" s="99">
        <v>1</v>
      </c>
      <c r="AF55" s="99">
        <v>1</v>
      </c>
      <c r="AG55" s="99">
        <v>1</v>
      </c>
      <c r="AH55" s="147"/>
      <c r="AI55" s="147"/>
      <c r="AJ55" s="99">
        <v>1</v>
      </c>
      <c r="AK55" s="99">
        <v>1</v>
      </c>
      <c r="AL55" s="99">
        <v>1</v>
      </c>
      <c r="AM55" s="99">
        <v>1</v>
      </c>
      <c r="AN55" s="99">
        <v>1</v>
      </c>
      <c r="AO55" s="54">
        <f>SUM(K55:AN55)</f>
        <v>15</v>
      </c>
      <c r="AP55" s="55">
        <f>J55-AO55</f>
        <v>-15</v>
      </c>
      <c r="AQ55" s="56">
        <f>IF(AP55&lt;0,AP55,0)</f>
        <v>-15</v>
      </c>
      <c r="AR55" s="57">
        <f>AP55-AQ55</f>
        <v>0</v>
      </c>
      <c r="AS55" s="101"/>
    </row>
    <row r="56" spans="1:45" x14ac:dyDescent="0.25">
      <c r="A56" s="36">
        <v>9</v>
      </c>
      <c r="B56" s="37"/>
      <c r="C56" s="38" t="s">
        <v>106</v>
      </c>
      <c r="D56" s="37"/>
      <c r="E56" s="115"/>
      <c r="F56" s="38"/>
      <c r="G56" s="38"/>
      <c r="H56" s="38"/>
      <c r="I56" s="38"/>
      <c r="J56" s="39"/>
      <c r="K56" s="109"/>
      <c r="L56" s="40"/>
      <c r="M56" s="132"/>
      <c r="N56" s="132"/>
      <c r="O56" s="40"/>
      <c r="P56" s="40"/>
      <c r="Q56" s="207"/>
      <c r="R56" s="109"/>
      <c r="S56" s="40"/>
      <c r="T56" s="132"/>
      <c r="U56" s="132"/>
      <c r="V56" s="40"/>
      <c r="W56" s="40"/>
      <c r="X56" s="40"/>
      <c r="Y56" s="40"/>
      <c r="Z56" s="40"/>
      <c r="AA56" s="132"/>
      <c r="AB56" s="132"/>
      <c r="AC56" s="40"/>
      <c r="AD56" s="40"/>
      <c r="AE56" s="40"/>
      <c r="AF56" s="40"/>
      <c r="AG56" s="40"/>
      <c r="AH56" s="132"/>
      <c r="AI56" s="132"/>
      <c r="AJ56" s="40"/>
      <c r="AK56" s="40"/>
      <c r="AL56" s="40"/>
      <c r="AM56" s="40"/>
      <c r="AN56" s="40"/>
      <c r="AO56" s="38"/>
      <c r="AP56" s="38"/>
      <c r="AQ56" s="41"/>
      <c r="AR56" s="42"/>
      <c r="AS56" s="43"/>
    </row>
    <row r="57" spans="1:45" x14ac:dyDescent="0.25">
      <c r="A57" s="45">
        <f>A55+1</f>
        <v>44</v>
      </c>
      <c r="B57" s="46" t="s">
        <v>107</v>
      </c>
      <c r="C57" s="64" t="s">
        <v>108</v>
      </c>
      <c r="D57" s="47" t="s">
        <v>64</v>
      </c>
      <c r="E57" s="114">
        <v>39022</v>
      </c>
      <c r="F57" s="48">
        <f>VLOOKUP(B57,'Mar, 2013'!$B$6:$AS$92,44,0)</f>
        <v>6</v>
      </c>
      <c r="G57" s="48"/>
      <c r="H57" s="48"/>
      <c r="I57" s="49">
        <v>1</v>
      </c>
      <c r="J57" s="50">
        <f>F57+G57+H57+I57</f>
        <v>7</v>
      </c>
      <c r="K57" s="51"/>
      <c r="L57" s="51"/>
      <c r="M57" s="133"/>
      <c r="N57" s="133"/>
      <c r="O57" s="51">
        <v>1</v>
      </c>
      <c r="P57" s="51"/>
      <c r="Q57" s="206"/>
      <c r="R57" s="140"/>
      <c r="S57" s="51"/>
      <c r="T57" s="137"/>
      <c r="U57" s="137"/>
      <c r="V57" s="52"/>
      <c r="W57" s="52"/>
      <c r="X57" s="52"/>
      <c r="Y57" s="52"/>
      <c r="Z57" s="52"/>
      <c r="AA57" s="137"/>
      <c r="AB57" s="137"/>
      <c r="AC57" s="52"/>
      <c r="AD57" s="52"/>
      <c r="AE57" s="52"/>
      <c r="AF57" s="52"/>
      <c r="AG57" s="52"/>
      <c r="AH57" s="137"/>
      <c r="AI57" s="137"/>
      <c r="AJ57" s="52"/>
      <c r="AK57" s="52"/>
      <c r="AL57" s="52"/>
      <c r="AM57" s="52"/>
      <c r="AN57" s="52"/>
      <c r="AO57" s="54">
        <f>SUM(K57:AN57)</f>
        <v>1</v>
      </c>
      <c r="AP57" s="55">
        <f>J57-AO57</f>
        <v>6</v>
      </c>
      <c r="AQ57" s="56">
        <f>IF(AP57&lt;0,AP57,0)</f>
        <v>0</v>
      </c>
      <c r="AR57" s="57">
        <f>AP57-AQ57</f>
        <v>6</v>
      </c>
      <c r="AS57" s="59"/>
    </row>
    <row r="58" spans="1:45" x14ac:dyDescent="0.25">
      <c r="A58" s="72">
        <f>A57+1</f>
        <v>45</v>
      </c>
      <c r="B58" s="46" t="s">
        <v>109</v>
      </c>
      <c r="C58" s="73" t="s">
        <v>110</v>
      </c>
      <c r="D58" s="47" t="s">
        <v>56</v>
      </c>
      <c r="E58" s="114">
        <v>39546</v>
      </c>
      <c r="F58" s="48">
        <f>VLOOKUP(B58,'Mar, 2013'!$B$6:$AS$92,44,0)</f>
        <v>7.5</v>
      </c>
      <c r="G58" s="48"/>
      <c r="H58" s="48"/>
      <c r="I58" s="49">
        <v>1</v>
      </c>
      <c r="J58" s="50">
        <f>F58+G58+H58+I58</f>
        <v>8.5</v>
      </c>
      <c r="K58" s="140"/>
      <c r="L58" s="51"/>
      <c r="M58" s="133"/>
      <c r="N58" s="133"/>
      <c r="O58" s="51"/>
      <c r="P58" s="51"/>
      <c r="Q58" s="206"/>
      <c r="R58" s="140"/>
      <c r="S58" s="51"/>
      <c r="T58" s="137"/>
      <c r="U58" s="137"/>
      <c r="V58" s="52"/>
      <c r="W58" s="52"/>
      <c r="X58" s="52">
        <v>1</v>
      </c>
      <c r="Y58" s="52"/>
      <c r="Z58" s="52"/>
      <c r="AA58" s="137"/>
      <c r="AB58" s="137"/>
      <c r="AC58" s="52"/>
      <c r="AD58" s="52"/>
      <c r="AE58" s="52"/>
      <c r="AF58" s="52"/>
      <c r="AG58" s="52"/>
      <c r="AH58" s="137"/>
      <c r="AI58" s="137"/>
      <c r="AJ58" s="52"/>
      <c r="AK58" s="52"/>
      <c r="AL58" s="52"/>
      <c r="AM58" s="52"/>
      <c r="AN58" s="52"/>
      <c r="AO58" s="54">
        <f>SUM(K58:AN58)</f>
        <v>1</v>
      </c>
      <c r="AP58" s="55">
        <f>J58-AO58</f>
        <v>7.5</v>
      </c>
      <c r="AQ58" s="56">
        <f>IF(AP58&lt;0,AP58,0)</f>
        <v>0</v>
      </c>
      <c r="AR58" s="57">
        <f>AP58-AQ58</f>
        <v>7.5</v>
      </c>
      <c r="AS58" s="59"/>
    </row>
    <row r="59" spans="1:45" x14ac:dyDescent="0.25">
      <c r="A59" s="72">
        <f>A58+1</f>
        <v>46</v>
      </c>
      <c r="B59" s="46" t="s">
        <v>111</v>
      </c>
      <c r="C59" s="64" t="s">
        <v>112</v>
      </c>
      <c r="D59" s="47" t="s">
        <v>56</v>
      </c>
      <c r="E59" s="114">
        <v>39581</v>
      </c>
      <c r="F59" s="48">
        <f>VLOOKUP(B59,'Mar, 2013'!$B$6:$AS$92,44,0)</f>
        <v>7</v>
      </c>
      <c r="G59" s="48"/>
      <c r="H59" s="48"/>
      <c r="I59" s="49">
        <v>1</v>
      </c>
      <c r="J59" s="50">
        <f>F59+G59+H59+I59</f>
        <v>8</v>
      </c>
      <c r="K59" s="140"/>
      <c r="L59" s="51"/>
      <c r="M59" s="133"/>
      <c r="N59" s="133"/>
      <c r="O59" s="51"/>
      <c r="P59" s="51"/>
      <c r="Q59" s="206"/>
      <c r="R59" s="140"/>
      <c r="S59" s="51"/>
      <c r="T59" s="137"/>
      <c r="U59" s="137"/>
      <c r="V59" s="52"/>
      <c r="W59" s="52"/>
      <c r="X59" s="52"/>
      <c r="Y59" s="52"/>
      <c r="Z59" s="52"/>
      <c r="AA59" s="137"/>
      <c r="AB59" s="137"/>
      <c r="AC59" s="52"/>
      <c r="AD59" s="52"/>
      <c r="AE59" s="52"/>
      <c r="AF59" s="52"/>
      <c r="AG59" s="52"/>
      <c r="AH59" s="137"/>
      <c r="AI59" s="137"/>
      <c r="AJ59" s="52"/>
      <c r="AK59" s="52"/>
      <c r="AL59" s="52"/>
      <c r="AM59" s="52"/>
      <c r="AN59" s="52"/>
      <c r="AO59" s="54">
        <f>SUM(K59:AN59)</f>
        <v>0</v>
      </c>
      <c r="AP59" s="55">
        <f>J59-AO59</f>
        <v>8</v>
      </c>
      <c r="AQ59" s="56">
        <f>IF(AP59&lt;0,AP59,0)</f>
        <v>0</v>
      </c>
      <c r="AR59" s="57">
        <f>AP59-AQ59</f>
        <v>8</v>
      </c>
      <c r="AS59" s="59"/>
    </row>
    <row r="60" spans="1:45" x14ac:dyDescent="0.25">
      <c r="A60" s="36">
        <v>10</v>
      </c>
      <c r="B60" s="37"/>
      <c r="C60" s="38" t="s">
        <v>113</v>
      </c>
      <c r="D60" s="37"/>
      <c r="E60" s="115"/>
      <c r="F60" s="38"/>
      <c r="G60" s="38"/>
      <c r="H60" s="38"/>
      <c r="I60" s="38"/>
      <c r="J60" s="39"/>
      <c r="K60" s="109"/>
      <c r="L60" s="40"/>
      <c r="M60" s="132"/>
      <c r="N60" s="132"/>
      <c r="O60" s="40"/>
      <c r="P60" s="40"/>
      <c r="Q60" s="207"/>
      <c r="R60" s="109"/>
      <c r="S60" s="40"/>
      <c r="T60" s="132"/>
      <c r="U60" s="132"/>
      <c r="V60" s="40"/>
      <c r="W60" s="40"/>
      <c r="X60" s="40"/>
      <c r="Y60" s="40"/>
      <c r="Z60" s="40"/>
      <c r="AA60" s="132"/>
      <c r="AB60" s="132"/>
      <c r="AC60" s="40"/>
      <c r="AD60" s="40"/>
      <c r="AE60" s="40"/>
      <c r="AF60" s="40"/>
      <c r="AG60" s="40"/>
      <c r="AH60" s="132"/>
      <c r="AI60" s="132"/>
      <c r="AJ60" s="40"/>
      <c r="AK60" s="40"/>
      <c r="AL60" s="40"/>
      <c r="AM60" s="40"/>
      <c r="AN60" s="40"/>
      <c r="AO60" s="38"/>
      <c r="AP60" s="38"/>
      <c r="AQ60" s="41"/>
      <c r="AR60" s="42"/>
      <c r="AS60" s="43"/>
    </row>
    <row r="61" spans="1:45" x14ac:dyDescent="0.25">
      <c r="A61" s="45">
        <f>A59+1</f>
        <v>47</v>
      </c>
      <c r="B61" s="89" t="s">
        <v>114</v>
      </c>
      <c r="C61" s="47" t="s">
        <v>115</v>
      </c>
      <c r="D61" s="47" t="s">
        <v>64</v>
      </c>
      <c r="E61" s="114">
        <v>39510</v>
      </c>
      <c r="F61" s="48">
        <f>VLOOKUP(B61,'Mar, 2013'!$B$6:$AS$92,44,0)</f>
        <v>9</v>
      </c>
      <c r="G61" s="48"/>
      <c r="H61" s="48">
        <v>1</v>
      </c>
      <c r="I61" s="49">
        <v>1</v>
      </c>
      <c r="J61" s="50">
        <f t="shared" ref="J61:J67" si="22">F61+G61+H61+I61</f>
        <v>11</v>
      </c>
      <c r="K61" s="140"/>
      <c r="L61" s="51"/>
      <c r="M61" s="133"/>
      <c r="N61" s="133"/>
      <c r="O61" s="51"/>
      <c r="P61" s="51"/>
      <c r="Q61" s="206"/>
      <c r="R61" s="140"/>
      <c r="S61" s="51"/>
      <c r="T61" s="137"/>
      <c r="U61" s="137"/>
      <c r="V61" s="52"/>
      <c r="W61" s="52"/>
      <c r="X61" s="52"/>
      <c r="Y61" s="52"/>
      <c r="Z61" s="52"/>
      <c r="AA61" s="137"/>
      <c r="AB61" s="137"/>
      <c r="AC61" s="52"/>
      <c r="AD61" s="52"/>
      <c r="AE61" s="52"/>
      <c r="AF61" s="52"/>
      <c r="AG61" s="52"/>
      <c r="AH61" s="137"/>
      <c r="AI61" s="137"/>
      <c r="AJ61" s="52"/>
      <c r="AK61" s="52"/>
      <c r="AL61" s="52"/>
      <c r="AM61" s="52"/>
      <c r="AN61" s="52"/>
      <c r="AO61" s="54">
        <f t="shared" ref="AO61:AO66" si="23">SUM(K61:AN61)</f>
        <v>0</v>
      </c>
      <c r="AP61" s="55">
        <f t="shared" ref="AP61:AP66" si="24">J61-AO61</f>
        <v>11</v>
      </c>
      <c r="AQ61" s="56">
        <f t="shared" ref="AQ61:AQ66" si="25">IF(AP61&lt;0,AP61,0)</f>
        <v>0</v>
      </c>
      <c r="AR61" s="57">
        <f t="shared" ref="AR61:AR66" si="26">AP61-AQ61</f>
        <v>11</v>
      </c>
      <c r="AS61" s="59"/>
    </row>
    <row r="62" spans="1:45" x14ac:dyDescent="0.25">
      <c r="A62" s="72">
        <f t="shared" ref="A62:A67" si="27">A61+1</f>
        <v>48</v>
      </c>
      <c r="B62" s="46" t="s">
        <v>116</v>
      </c>
      <c r="C62" s="73" t="s">
        <v>117</v>
      </c>
      <c r="D62" s="47" t="s">
        <v>56</v>
      </c>
      <c r="E62" s="114">
        <v>40513</v>
      </c>
      <c r="F62" s="48">
        <f>VLOOKUP(B62,'Mar, 2013'!$B$6:$AS$92,44,0)</f>
        <v>1</v>
      </c>
      <c r="G62" s="48"/>
      <c r="H62" s="48"/>
      <c r="I62" s="49">
        <v>1</v>
      </c>
      <c r="J62" s="50">
        <f t="shared" si="22"/>
        <v>2</v>
      </c>
      <c r="K62" s="140"/>
      <c r="L62" s="51"/>
      <c r="M62" s="133"/>
      <c r="N62" s="133"/>
      <c r="O62" s="51"/>
      <c r="P62" s="51"/>
      <c r="Q62" s="206"/>
      <c r="R62" s="140"/>
      <c r="S62" s="51"/>
      <c r="T62" s="137"/>
      <c r="U62" s="137"/>
      <c r="V62" s="51"/>
      <c r="W62" s="51"/>
      <c r="X62" s="51"/>
      <c r="Y62" s="51"/>
      <c r="Z62" s="51"/>
      <c r="AA62" s="137"/>
      <c r="AB62" s="137"/>
      <c r="AC62" s="51"/>
      <c r="AD62" s="51"/>
      <c r="AE62" s="51"/>
      <c r="AF62" s="51"/>
      <c r="AG62" s="51"/>
      <c r="AH62" s="137"/>
      <c r="AI62" s="137"/>
      <c r="AJ62" s="52"/>
      <c r="AK62" s="52"/>
      <c r="AL62" s="52"/>
      <c r="AM62" s="52"/>
      <c r="AN62" s="52"/>
      <c r="AO62" s="54">
        <f t="shared" si="23"/>
        <v>0</v>
      </c>
      <c r="AP62" s="55">
        <f t="shared" si="24"/>
        <v>2</v>
      </c>
      <c r="AQ62" s="56">
        <f t="shared" si="25"/>
        <v>0</v>
      </c>
      <c r="AR62" s="57">
        <f t="shared" si="26"/>
        <v>2</v>
      </c>
      <c r="AS62" s="59"/>
    </row>
    <row r="63" spans="1:45" x14ac:dyDescent="0.25">
      <c r="A63" s="72">
        <f t="shared" si="27"/>
        <v>49</v>
      </c>
      <c r="B63" s="46" t="s">
        <v>118</v>
      </c>
      <c r="C63" s="62" t="s">
        <v>119</v>
      </c>
      <c r="D63" s="47" t="s">
        <v>99</v>
      </c>
      <c r="E63" s="114">
        <v>40393</v>
      </c>
      <c r="F63" s="48">
        <f>VLOOKUP(B63,'Mar, 2013'!$B$6:$AS$92,44,0)</f>
        <v>4</v>
      </c>
      <c r="G63" s="48"/>
      <c r="H63" s="48"/>
      <c r="I63" s="49">
        <v>1</v>
      </c>
      <c r="J63" s="50">
        <f t="shared" si="22"/>
        <v>5</v>
      </c>
      <c r="K63" s="140"/>
      <c r="L63" s="51"/>
      <c r="M63" s="133"/>
      <c r="N63" s="133"/>
      <c r="O63" s="51"/>
      <c r="P63" s="51"/>
      <c r="Q63" s="206"/>
      <c r="R63" s="140"/>
      <c r="S63" s="51"/>
      <c r="T63" s="137"/>
      <c r="U63" s="137"/>
      <c r="V63" s="51"/>
      <c r="W63" s="51"/>
      <c r="X63" s="51"/>
      <c r="Y63" s="51"/>
      <c r="Z63" s="51"/>
      <c r="AA63" s="137"/>
      <c r="AB63" s="137"/>
      <c r="AC63" s="52"/>
      <c r="AD63" s="52"/>
      <c r="AE63" s="52"/>
      <c r="AF63" s="52"/>
      <c r="AG63" s="52"/>
      <c r="AH63" s="137"/>
      <c r="AI63" s="137"/>
      <c r="AJ63" s="52"/>
      <c r="AK63" s="52"/>
      <c r="AL63" s="52"/>
      <c r="AM63" s="52"/>
      <c r="AN63" s="52"/>
      <c r="AO63" s="54">
        <f t="shared" si="23"/>
        <v>0</v>
      </c>
      <c r="AP63" s="55">
        <f t="shared" si="24"/>
        <v>5</v>
      </c>
      <c r="AQ63" s="56">
        <f t="shared" si="25"/>
        <v>0</v>
      </c>
      <c r="AR63" s="57">
        <f t="shared" si="26"/>
        <v>5</v>
      </c>
      <c r="AS63" s="59"/>
    </row>
    <row r="64" spans="1:45" x14ac:dyDescent="0.25">
      <c r="A64" s="72">
        <f t="shared" si="27"/>
        <v>50</v>
      </c>
      <c r="B64" s="46" t="s">
        <v>122</v>
      </c>
      <c r="C64" s="65" t="s">
        <v>123</v>
      </c>
      <c r="D64" s="47" t="s">
        <v>56</v>
      </c>
      <c r="E64" s="114">
        <v>41031</v>
      </c>
      <c r="F64" s="48">
        <f>VLOOKUP(B64,'Mar, 2013'!$B$6:$AS$92,44,0)</f>
        <v>1</v>
      </c>
      <c r="G64" s="48"/>
      <c r="H64" s="48">
        <v>1</v>
      </c>
      <c r="I64" s="49">
        <v>1</v>
      </c>
      <c r="J64" s="50">
        <f t="shared" si="22"/>
        <v>3</v>
      </c>
      <c r="K64" s="140"/>
      <c r="L64" s="51"/>
      <c r="M64" s="133"/>
      <c r="N64" s="133"/>
      <c r="O64" s="51"/>
      <c r="P64" s="51"/>
      <c r="Q64" s="206"/>
      <c r="R64" s="140"/>
      <c r="S64" s="51"/>
      <c r="T64" s="137"/>
      <c r="U64" s="137"/>
      <c r="V64" s="52"/>
      <c r="W64" s="52"/>
      <c r="X64" s="52"/>
      <c r="Y64" s="52"/>
      <c r="Z64" s="52"/>
      <c r="AA64" s="137"/>
      <c r="AB64" s="137"/>
      <c r="AC64" s="52"/>
      <c r="AD64" s="52"/>
      <c r="AE64" s="52"/>
      <c r="AF64" s="52"/>
      <c r="AG64" s="52"/>
      <c r="AH64" s="137"/>
      <c r="AI64" s="137"/>
      <c r="AJ64" s="52"/>
      <c r="AK64" s="52"/>
      <c r="AL64" s="52"/>
      <c r="AM64" s="52"/>
      <c r="AN64" s="52"/>
      <c r="AO64" s="54">
        <f t="shared" si="23"/>
        <v>0</v>
      </c>
      <c r="AP64" s="55">
        <f t="shared" si="24"/>
        <v>3</v>
      </c>
      <c r="AQ64" s="56">
        <f t="shared" si="25"/>
        <v>0</v>
      </c>
      <c r="AR64" s="57">
        <f t="shared" si="26"/>
        <v>3</v>
      </c>
      <c r="AS64" s="59"/>
    </row>
    <row r="65" spans="1:45" x14ac:dyDescent="0.25">
      <c r="A65" s="72">
        <f t="shared" si="27"/>
        <v>51</v>
      </c>
      <c r="B65" s="46" t="s">
        <v>124</v>
      </c>
      <c r="C65" s="65" t="s">
        <v>125</v>
      </c>
      <c r="D65" s="47" t="s">
        <v>56</v>
      </c>
      <c r="E65" s="114">
        <v>41064</v>
      </c>
      <c r="F65" s="48">
        <f>VLOOKUP(B65,'Mar, 2013'!$B$6:$AS$92,44,0)</f>
        <v>0.5</v>
      </c>
      <c r="G65" s="48"/>
      <c r="H65" s="48">
        <v>1</v>
      </c>
      <c r="I65" s="49">
        <v>0.5</v>
      </c>
      <c r="J65" s="50">
        <f t="shared" si="22"/>
        <v>2</v>
      </c>
      <c r="K65" s="140"/>
      <c r="L65" s="51"/>
      <c r="M65" s="133"/>
      <c r="N65" s="133"/>
      <c r="O65" s="51"/>
      <c r="P65" s="51"/>
      <c r="Q65" s="206"/>
      <c r="R65" s="140"/>
      <c r="S65" s="51"/>
      <c r="T65" s="137"/>
      <c r="U65" s="137"/>
      <c r="V65" s="52"/>
      <c r="W65" s="52"/>
      <c r="X65" s="52"/>
      <c r="Y65" s="52"/>
      <c r="Z65" s="52"/>
      <c r="AA65" s="137"/>
      <c r="AB65" s="137"/>
      <c r="AC65" s="52"/>
      <c r="AD65" s="52"/>
      <c r="AE65" s="52"/>
      <c r="AF65" s="52"/>
      <c r="AG65" s="52"/>
      <c r="AH65" s="137"/>
      <c r="AI65" s="137"/>
      <c r="AJ65" s="52"/>
      <c r="AK65" s="52"/>
      <c r="AL65" s="52"/>
      <c r="AM65" s="52"/>
      <c r="AN65" s="52"/>
      <c r="AO65" s="54">
        <f t="shared" si="23"/>
        <v>0</v>
      </c>
      <c r="AP65" s="55">
        <f t="shared" si="24"/>
        <v>2</v>
      </c>
      <c r="AQ65" s="56">
        <f t="shared" si="25"/>
        <v>0</v>
      </c>
      <c r="AR65" s="57">
        <f t="shared" si="26"/>
        <v>2</v>
      </c>
      <c r="AS65" s="59"/>
    </row>
    <row r="66" spans="1:45" x14ac:dyDescent="0.25">
      <c r="A66" s="72">
        <f t="shared" si="27"/>
        <v>52</v>
      </c>
      <c r="B66" s="67" t="s">
        <v>126</v>
      </c>
      <c r="C66" s="65" t="s">
        <v>127</v>
      </c>
      <c r="D66" s="47" t="s">
        <v>56</v>
      </c>
      <c r="E66" s="114">
        <v>41078</v>
      </c>
      <c r="F66" s="48">
        <f>VLOOKUP(B66,'Mar, 2013'!$B$6:$AS$92,44,0)</f>
        <v>4</v>
      </c>
      <c r="G66" s="48"/>
      <c r="H66" s="48"/>
      <c r="I66" s="49">
        <v>1</v>
      </c>
      <c r="J66" s="50">
        <f t="shared" si="22"/>
        <v>5</v>
      </c>
      <c r="K66" s="140"/>
      <c r="L66" s="51"/>
      <c r="M66" s="133"/>
      <c r="N66" s="133"/>
      <c r="O66" s="51"/>
      <c r="P66" s="51"/>
      <c r="Q66" s="206"/>
      <c r="R66" s="140"/>
      <c r="S66" s="51"/>
      <c r="T66" s="137"/>
      <c r="U66" s="137"/>
      <c r="V66" s="52"/>
      <c r="W66" s="52"/>
      <c r="X66" s="52"/>
      <c r="Y66" s="52"/>
      <c r="Z66" s="52"/>
      <c r="AA66" s="137"/>
      <c r="AB66" s="137"/>
      <c r="AC66" s="52"/>
      <c r="AD66" s="52"/>
      <c r="AE66" s="52"/>
      <c r="AF66" s="52"/>
      <c r="AG66" s="52"/>
      <c r="AH66" s="137"/>
      <c r="AI66" s="137"/>
      <c r="AJ66" s="52"/>
      <c r="AK66" s="52"/>
      <c r="AL66" s="52"/>
      <c r="AM66" s="52"/>
      <c r="AN66" s="52"/>
      <c r="AO66" s="54">
        <f t="shared" si="23"/>
        <v>0</v>
      </c>
      <c r="AP66" s="55">
        <f t="shared" si="24"/>
        <v>5</v>
      </c>
      <c r="AQ66" s="56">
        <f t="shared" si="25"/>
        <v>0</v>
      </c>
      <c r="AR66" s="57">
        <f t="shared" si="26"/>
        <v>5</v>
      </c>
      <c r="AS66" s="59"/>
    </row>
    <row r="67" spans="1:45" x14ac:dyDescent="0.25">
      <c r="A67" s="158">
        <f t="shared" si="27"/>
        <v>53</v>
      </c>
      <c r="B67" s="67" t="s">
        <v>242</v>
      </c>
      <c r="C67" s="224" t="s">
        <v>241</v>
      </c>
      <c r="D67" s="47" t="s">
        <v>56</v>
      </c>
      <c r="E67" s="116"/>
      <c r="F67" s="70"/>
      <c r="G67" s="70"/>
      <c r="H67" s="70"/>
      <c r="I67" s="159">
        <v>0</v>
      </c>
      <c r="J67" s="50">
        <f t="shared" si="22"/>
        <v>0</v>
      </c>
      <c r="K67" s="143"/>
      <c r="L67" s="98"/>
      <c r="M67" s="136"/>
      <c r="N67" s="136"/>
      <c r="O67" s="98"/>
      <c r="P67" s="98"/>
      <c r="Q67" s="211"/>
      <c r="R67" s="143"/>
      <c r="S67" s="98"/>
      <c r="T67" s="147"/>
      <c r="U67" s="147"/>
      <c r="V67" s="99"/>
      <c r="W67" s="99"/>
      <c r="X67" s="99"/>
      <c r="Y67" s="99"/>
      <c r="Z67" s="99"/>
      <c r="AA67" s="147"/>
      <c r="AB67" s="147"/>
      <c r="AC67" s="99"/>
      <c r="AD67" s="99"/>
      <c r="AE67" s="99"/>
      <c r="AF67" s="99"/>
      <c r="AG67" s="99"/>
      <c r="AH67" s="147"/>
      <c r="AI67" s="147"/>
      <c r="AJ67" s="99">
        <v>1</v>
      </c>
      <c r="AK67" s="99"/>
      <c r="AL67" s="99"/>
      <c r="AM67" s="99"/>
      <c r="AN67" s="99"/>
      <c r="AO67" s="54">
        <f>SUM(K67:AN67)</f>
        <v>1</v>
      </c>
      <c r="AP67" s="55">
        <f>J67-AO67</f>
        <v>-1</v>
      </c>
      <c r="AQ67" s="56">
        <f>IF(AP67&lt;0,AP67,0)</f>
        <v>-1</v>
      </c>
      <c r="AR67" s="57">
        <f>AP67-AQ67</f>
        <v>0</v>
      </c>
      <c r="AS67" s="101"/>
    </row>
    <row r="68" spans="1:45" x14ac:dyDescent="0.25">
      <c r="A68" s="36">
        <v>11</v>
      </c>
      <c r="B68" s="37"/>
      <c r="C68" s="38" t="s">
        <v>130</v>
      </c>
      <c r="D68" s="37"/>
      <c r="E68" s="115"/>
      <c r="F68" s="38"/>
      <c r="G68" s="38"/>
      <c r="H68" s="38"/>
      <c r="I68" s="38"/>
      <c r="J68" s="39"/>
      <c r="K68" s="109"/>
      <c r="L68" s="40"/>
      <c r="M68" s="132"/>
      <c r="N68" s="132"/>
      <c r="O68" s="40"/>
      <c r="P68" s="40"/>
      <c r="Q68" s="207"/>
      <c r="R68" s="109"/>
      <c r="S68" s="40"/>
      <c r="T68" s="132"/>
      <c r="U68" s="132"/>
      <c r="V68" s="40"/>
      <c r="W68" s="40"/>
      <c r="X68" s="40"/>
      <c r="Y68" s="40"/>
      <c r="Z68" s="40"/>
      <c r="AA68" s="132"/>
      <c r="AB68" s="132"/>
      <c r="AC68" s="40"/>
      <c r="AD68" s="40"/>
      <c r="AE68" s="40"/>
      <c r="AF68" s="40"/>
      <c r="AG68" s="40"/>
      <c r="AH68" s="132"/>
      <c r="AI68" s="132"/>
      <c r="AJ68" s="40"/>
      <c r="AK68" s="40"/>
      <c r="AL68" s="40"/>
      <c r="AM68" s="40"/>
      <c r="AN68" s="40"/>
      <c r="AO68" s="38"/>
      <c r="AP68" s="38"/>
      <c r="AQ68" s="41"/>
      <c r="AR68" s="42"/>
      <c r="AS68" s="43"/>
    </row>
    <row r="69" spans="1:45" x14ac:dyDescent="0.25">
      <c r="A69" s="45">
        <f>A67+1</f>
        <v>54</v>
      </c>
      <c r="B69" s="46" t="s">
        <v>131</v>
      </c>
      <c r="C69" s="73" t="s">
        <v>132</v>
      </c>
      <c r="D69" s="47" t="s">
        <v>56</v>
      </c>
      <c r="E69" s="114">
        <v>40098</v>
      </c>
      <c r="F69" s="48">
        <f>VLOOKUP(B69,'Mar, 2013'!$B$6:$AS$92,44,0)</f>
        <v>4</v>
      </c>
      <c r="G69" s="48"/>
      <c r="H69" s="48"/>
      <c r="I69" s="49">
        <v>1</v>
      </c>
      <c r="J69" s="50">
        <f>F69+G69+H69+I69</f>
        <v>5</v>
      </c>
      <c r="K69" s="140"/>
      <c r="L69" s="51"/>
      <c r="M69" s="133"/>
      <c r="N69" s="133"/>
      <c r="O69" s="51">
        <v>1</v>
      </c>
      <c r="P69" s="51"/>
      <c r="Q69" s="206"/>
      <c r="R69" s="140"/>
      <c r="S69" s="51"/>
      <c r="T69" s="137"/>
      <c r="U69" s="137"/>
      <c r="V69" s="52"/>
      <c r="W69" s="52"/>
      <c r="X69" s="52"/>
      <c r="Y69" s="52"/>
      <c r="Z69" s="52"/>
      <c r="AA69" s="137"/>
      <c r="AB69" s="137"/>
      <c r="AC69" s="52"/>
      <c r="AD69" s="52"/>
      <c r="AE69" s="52"/>
      <c r="AF69" s="52"/>
      <c r="AG69" s="52"/>
      <c r="AH69" s="137"/>
      <c r="AI69" s="137"/>
      <c r="AJ69" s="52"/>
      <c r="AK69" s="52"/>
      <c r="AL69" s="52"/>
      <c r="AM69" s="52"/>
      <c r="AN69" s="52"/>
      <c r="AO69" s="54">
        <f>SUM(K69:AN69)</f>
        <v>1</v>
      </c>
      <c r="AP69" s="55">
        <f>J69-AO69</f>
        <v>4</v>
      </c>
      <c r="AQ69" s="56">
        <f>IF(AP69&lt;0,AP69,0)</f>
        <v>0</v>
      </c>
      <c r="AR69" s="57">
        <f>AP69-AQ69</f>
        <v>4</v>
      </c>
      <c r="AS69" s="59"/>
    </row>
    <row r="70" spans="1:45" x14ac:dyDescent="0.25">
      <c r="A70" s="36">
        <v>12</v>
      </c>
      <c r="B70" s="37"/>
      <c r="C70" s="38" t="s">
        <v>133</v>
      </c>
      <c r="D70" s="37"/>
      <c r="E70" s="115"/>
      <c r="F70" s="38"/>
      <c r="G70" s="38"/>
      <c r="H70" s="38"/>
      <c r="I70" s="38"/>
      <c r="J70" s="39"/>
      <c r="K70" s="109"/>
      <c r="L70" s="40"/>
      <c r="M70" s="132"/>
      <c r="N70" s="132"/>
      <c r="O70" s="40"/>
      <c r="P70" s="40"/>
      <c r="Q70" s="207"/>
      <c r="R70" s="109"/>
      <c r="S70" s="40"/>
      <c r="T70" s="132"/>
      <c r="U70" s="132"/>
      <c r="V70" s="40"/>
      <c r="W70" s="40"/>
      <c r="X70" s="40"/>
      <c r="Y70" s="40"/>
      <c r="Z70" s="40"/>
      <c r="AA70" s="132"/>
      <c r="AB70" s="132"/>
      <c r="AC70" s="40"/>
      <c r="AD70" s="40"/>
      <c r="AE70" s="40"/>
      <c r="AF70" s="40"/>
      <c r="AG70" s="40"/>
      <c r="AH70" s="132"/>
      <c r="AI70" s="132"/>
      <c r="AJ70" s="40"/>
      <c r="AK70" s="40"/>
      <c r="AL70" s="40"/>
      <c r="AM70" s="40"/>
      <c r="AN70" s="40"/>
      <c r="AO70" s="38"/>
      <c r="AP70" s="38"/>
      <c r="AQ70" s="41"/>
      <c r="AR70" s="42"/>
      <c r="AS70" s="43"/>
    </row>
    <row r="71" spans="1:45" x14ac:dyDescent="0.25">
      <c r="A71" s="45">
        <f>A69+1</f>
        <v>55</v>
      </c>
      <c r="B71" s="46" t="s">
        <v>134</v>
      </c>
      <c r="C71" s="85" t="s">
        <v>135</v>
      </c>
      <c r="D71" s="47" t="s">
        <v>64</v>
      </c>
      <c r="E71" s="119">
        <v>40476</v>
      </c>
      <c r="F71" s="48">
        <f>VLOOKUP(B71,'Mar, 2013'!$B$6:$AS$92,44,0)</f>
        <v>5.5</v>
      </c>
      <c r="G71" s="48"/>
      <c r="H71" s="48"/>
      <c r="I71" s="49">
        <v>1</v>
      </c>
      <c r="J71" s="50">
        <f t="shared" ref="J71:J82" si="28">F71+G71+H71+I71</f>
        <v>6.5</v>
      </c>
      <c r="K71" s="140"/>
      <c r="L71" s="51"/>
      <c r="M71" s="133"/>
      <c r="N71" s="133"/>
      <c r="O71" s="51"/>
      <c r="P71" s="51"/>
      <c r="Q71" s="206"/>
      <c r="R71" s="140"/>
      <c r="S71" s="51"/>
      <c r="T71" s="137"/>
      <c r="U71" s="137"/>
      <c r="V71" s="52"/>
      <c r="W71" s="52"/>
      <c r="X71" s="52"/>
      <c r="Y71" s="52"/>
      <c r="Z71" s="52"/>
      <c r="AA71" s="137"/>
      <c r="AB71" s="137"/>
      <c r="AC71" s="52"/>
      <c r="AD71" s="52"/>
      <c r="AE71" s="52"/>
      <c r="AF71" s="52"/>
      <c r="AG71" s="52"/>
      <c r="AH71" s="137"/>
      <c r="AI71" s="137"/>
      <c r="AJ71" s="52"/>
      <c r="AK71" s="52"/>
      <c r="AL71" s="52"/>
      <c r="AM71" s="52"/>
      <c r="AN71" s="52"/>
      <c r="AO71" s="54">
        <f t="shared" ref="AO71:AO82" si="29">SUM(K71:AN71)</f>
        <v>0</v>
      </c>
      <c r="AP71" s="55">
        <f t="shared" ref="AP71:AP82" si="30">J71-AO71</f>
        <v>6.5</v>
      </c>
      <c r="AQ71" s="56">
        <f t="shared" ref="AQ71:AQ82" si="31">IF(AP71&lt;0,AP71,0)</f>
        <v>0</v>
      </c>
      <c r="AR71" s="57">
        <f t="shared" ref="AR71:AR82" si="32">AP71-AQ71</f>
        <v>6.5</v>
      </c>
      <c r="AS71" s="59"/>
    </row>
    <row r="72" spans="1:45" s="95" customFormat="1" x14ac:dyDescent="0.25">
      <c r="A72" s="72">
        <f>A71+1</f>
        <v>56</v>
      </c>
      <c r="B72" s="67" t="s">
        <v>136</v>
      </c>
      <c r="C72" s="65" t="s">
        <v>137</v>
      </c>
      <c r="D72" s="65" t="s">
        <v>56</v>
      </c>
      <c r="E72" s="119">
        <v>40973</v>
      </c>
      <c r="F72" s="48">
        <f>VLOOKUP(B72,'Mar, 2013'!$B$6:$AS$92,44,0)</f>
        <v>7.5</v>
      </c>
      <c r="G72" s="66"/>
      <c r="H72" s="66"/>
      <c r="I72" s="91">
        <v>1</v>
      </c>
      <c r="J72" s="92">
        <f t="shared" si="28"/>
        <v>8.5</v>
      </c>
      <c r="K72" s="140"/>
      <c r="L72" s="51"/>
      <c r="M72" s="133"/>
      <c r="N72" s="133"/>
      <c r="O72" s="51"/>
      <c r="P72" s="51"/>
      <c r="Q72" s="206"/>
      <c r="R72" s="140"/>
      <c r="S72" s="51"/>
      <c r="T72" s="137"/>
      <c r="U72" s="137"/>
      <c r="V72" s="52"/>
      <c r="W72" s="52"/>
      <c r="X72" s="52"/>
      <c r="Y72" s="52"/>
      <c r="Z72" s="52"/>
      <c r="AA72" s="137"/>
      <c r="AB72" s="137"/>
      <c r="AC72" s="52"/>
      <c r="AD72" s="52"/>
      <c r="AE72" s="52"/>
      <c r="AF72" s="52"/>
      <c r="AG72" s="52"/>
      <c r="AH72" s="137"/>
      <c r="AI72" s="137"/>
      <c r="AJ72" s="52">
        <v>1</v>
      </c>
      <c r="AK72" s="52"/>
      <c r="AL72" s="52"/>
      <c r="AM72" s="52"/>
      <c r="AN72" s="52"/>
      <c r="AO72" s="54">
        <f t="shared" si="29"/>
        <v>1</v>
      </c>
      <c r="AP72" s="93">
        <f t="shared" si="30"/>
        <v>7.5</v>
      </c>
      <c r="AQ72" s="56">
        <f t="shared" si="31"/>
        <v>0</v>
      </c>
      <c r="AR72" s="94">
        <f t="shared" si="32"/>
        <v>7.5</v>
      </c>
      <c r="AS72" s="53"/>
    </row>
    <row r="73" spans="1:45" s="95" customFormat="1" x14ac:dyDescent="0.25">
      <c r="A73" s="72">
        <f>A72+1</f>
        <v>57</v>
      </c>
      <c r="B73" s="67" t="s">
        <v>138</v>
      </c>
      <c r="C73" s="65" t="s">
        <v>139</v>
      </c>
      <c r="D73" s="65" t="s">
        <v>56</v>
      </c>
      <c r="E73" s="119">
        <v>40973</v>
      </c>
      <c r="F73" s="48">
        <f>VLOOKUP(B73,'Mar, 2013'!$B$6:$AS$92,44,0)</f>
        <v>1</v>
      </c>
      <c r="G73" s="66"/>
      <c r="H73" s="66"/>
      <c r="I73" s="91">
        <v>1</v>
      </c>
      <c r="J73" s="92">
        <f t="shared" si="28"/>
        <v>2</v>
      </c>
      <c r="K73" s="140"/>
      <c r="L73" s="51"/>
      <c r="M73" s="133"/>
      <c r="N73" s="133"/>
      <c r="O73" s="51"/>
      <c r="P73" s="51"/>
      <c r="Q73" s="206"/>
      <c r="R73" s="140"/>
      <c r="S73" s="51"/>
      <c r="T73" s="137"/>
      <c r="U73" s="137"/>
      <c r="V73" s="52"/>
      <c r="W73" s="52"/>
      <c r="X73" s="52"/>
      <c r="Y73" s="52"/>
      <c r="Z73" s="52"/>
      <c r="AA73" s="137"/>
      <c r="AB73" s="137"/>
      <c r="AC73" s="52"/>
      <c r="AD73" s="52"/>
      <c r="AE73" s="52">
        <v>0.5</v>
      </c>
      <c r="AF73" s="52"/>
      <c r="AG73" s="52"/>
      <c r="AH73" s="137"/>
      <c r="AI73" s="137"/>
      <c r="AJ73" s="52"/>
      <c r="AK73" s="52"/>
      <c r="AL73" s="52"/>
      <c r="AM73" s="52"/>
      <c r="AN73" s="52"/>
      <c r="AO73" s="54">
        <f t="shared" si="29"/>
        <v>0.5</v>
      </c>
      <c r="AP73" s="93">
        <f t="shared" si="30"/>
        <v>1.5</v>
      </c>
      <c r="AQ73" s="56">
        <f t="shared" si="31"/>
        <v>0</v>
      </c>
      <c r="AR73" s="94">
        <f t="shared" si="32"/>
        <v>1.5</v>
      </c>
      <c r="AS73" s="53"/>
    </row>
    <row r="74" spans="1:45" x14ac:dyDescent="0.25">
      <c r="A74" s="72">
        <f>A73+1</f>
        <v>58</v>
      </c>
      <c r="B74" s="46" t="s">
        <v>140</v>
      </c>
      <c r="C74" s="64" t="s">
        <v>141</v>
      </c>
      <c r="D74" s="47" t="s">
        <v>56</v>
      </c>
      <c r="E74" s="119">
        <v>40742</v>
      </c>
      <c r="F74" s="48">
        <f>VLOOKUP(B74,'Mar, 2013'!$B$6:$AS$92,44,0)</f>
        <v>1</v>
      </c>
      <c r="G74" s="48"/>
      <c r="H74" s="48"/>
      <c r="I74" s="49">
        <v>1</v>
      </c>
      <c r="J74" s="50">
        <f t="shared" si="28"/>
        <v>2</v>
      </c>
      <c r="K74" s="140"/>
      <c r="L74" s="51"/>
      <c r="M74" s="133"/>
      <c r="N74" s="133"/>
      <c r="O74" s="51"/>
      <c r="P74" s="51"/>
      <c r="Q74" s="206"/>
      <c r="R74" s="140"/>
      <c r="S74" s="51"/>
      <c r="T74" s="137"/>
      <c r="U74" s="137"/>
      <c r="V74" s="52"/>
      <c r="W74" s="52"/>
      <c r="X74" s="52"/>
      <c r="Y74" s="52"/>
      <c r="Z74" s="52"/>
      <c r="AA74" s="137"/>
      <c r="AB74" s="137"/>
      <c r="AC74" s="52"/>
      <c r="AD74" s="52"/>
      <c r="AE74" s="52">
        <v>0.5</v>
      </c>
      <c r="AF74" s="52"/>
      <c r="AG74" s="52"/>
      <c r="AH74" s="137"/>
      <c r="AI74" s="137"/>
      <c r="AJ74" s="52"/>
      <c r="AK74" s="52"/>
      <c r="AL74" s="52"/>
      <c r="AM74" s="52"/>
      <c r="AN74" s="52"/>
      <c r="AO74" s="54">
        <f t="shared" si="29"/>
        <v>0.5</v>
      </c>
      <c r="AP74" s="55">
        <f t="shared" si="30"/>
        <v>1.5</v>
      </c>
      <c r="AQ74" s="56">
        <f t="shared" si="31"/>
        <v>0</v>
      </c>
      <c r="AR74" s="57">
        <f t="shared" si="32"/>
        <v>1.5</v>
      </c>
      <c r="AS74" s="59"/>
    </row>
    <row r="75" spans="1:45" x14ac:dyDescent="0.25">
      <c r="A75" s="72">
        <f>A74+1</f>
        <v>59</v>
      </c>
      <c r="B75" s="89" t="s">
        <v>224</v>
      </c>
      <c r="C75" s="85" t="s">
        <v>144</v>
      </c>
      <c r="D75" s="47" t="s">
        <v>56</v>
      </c>
      <c r="E75" s="119">
        <v>41232</v>
      </c>
      <c r="F75" s="48">
        <f>VLOOKUP(B75,'Mar, 2013'!$B$6:$AS$92,44,0)</f>
        <v>2.5</v>
      </c>
      <c r="G75" s="48"/>
      <c r="H75" s="48"/>
      <c r="I75" s="49">
        <v>1</v>
      </c>
      <c r="J75" s="50">
        <f t="shared" si="28"/>
        <v>3.5</v>
      </c>
      <c r="K75" s="140"/>
      <c r="L75" s="51"/>
      <c r="M75" s="133"/>
      <c r="N75" s="133"/>
      <c r="O75" s="51"/>
      <c r="P75" s="51"/>
      <c r="Q75" s="206"/>
      <c r="R75" s="140"/>
      <c r="S75" s="51"/>
      <c r="T75" s="137"/>
      <c r="U75" s="137"/>
      <c r="V75" s="52"/>
      <c r="W75" s="52"/>
      <c r="X75" s="52"/>
      <c r="Y75" s="52"/>
      <c r="Z75" s="52"/>
      <c r="AA75" s="137"/>
      <c r="AB75" s="137"/>
      <c r="AC75" s="52"/>
      <c r="AD75" s="52"/>
      <c r="AE75" s="52"/>
      <c r="AF75" s="52"/>
      <c r="AG75" s="52"/>
      <c r="AH75" s="137"/>
      <c r="AI75" s="137"/>
      <c r="AJ75" s="52"/>
      <c r="AK75" s="52"/>
      <c r="AL75" s="52"/>
      <c r="AM75" s="52"/>
      <c r="AN75" s="52"/>
      <c r="AO75" s="54">
        <f t="shared" si="29"/>
        <v>0</v>
      </c>
      <c r="AP75" s="55">
        <f t="shared" si="30"/>
        <v>3.5</v>
      </c>
      <c r="AQ75" s="56">
        <f t="shared" si="31"/>
        <v>0</v>
      </c>
      <c r="AR75" s="57">
        <f t="shared" si="32"/>
        <v>3.5</v>
      </c>
      <c r="AS75" s="59"/>
    </row>
    <row r="76" spans="1:45" x14ac:dyDescent="0.25">
      <c r="A76" s="72">
        <f>A77+1</f>
        <v>61</v>
      </c>
      <c r="B76" s="96" t="s">
        <v>209</v>
      </c>
      <c r="C76" s="126" t="s">
        <v>186</v>
      </c>
      <c r="D76" s="47" t="s">
        <v>56</v>
      </c>
      <c r="E76" s="119">
        <v>41246</v>
      </c>
      <c r="F76" s="48">
        <f>VLOOKUP(B76,'Mar, 2013'!$B$6:$AS$92,44,0)</f>
        <v>1</v>
      </c>
      <c r="G76" s="70"/>
      <c r="H76" s="70"/>
      <c r="I76" s="49">
        <v>1</v>
      </c>
      <c r="J76" s="50">
        <f t="shared" si="28"/>
        <v>2</v>
      </c>
      <c r="K76" s="143"/>
      <c r="L76" s="98"/>
      <c r="M76" s="136"/>
      <c r="N76" s="136"/>
      <c r="O76" s="98"/>
      <c r="P76" s="98"/>
      <c r="Q76" s="211"/>
      <c r="R76" s="143">
        <v>0.5</v>
      </c>
      <c r="S76" s="98">
        <v>0.5</v>
      </c>
      <c r="T76" s="147"/>
      <c r="U76" s="147"/>
      <c r="V76" s="99"/>
      <c r="W76" s="99"/>
      <c r="X76" s="99"/>
      <c r="Y76" s="99"/>
      <c r="Z76" s="99"/>
      <c r="AA76" s="147"/>
      <c r="AB76" s="147"/>
      <c r="AC76" s="99"/>
      <c r="AD76" s="99"/>
      <c r="AE76" s="99"/>
      <c r="AF76" s="99"/>
      <c r="AG76" s="99"/>
      <c r="AH76" s="147"/>
      <c r="AI76" s="147"/>
      <c r="AJ76" s="99">
        <v>1</v>
      </c>
      <c r="AK76" s="99"/>
      <c r="AL76" s="99"/>
      <c r="AM76" s="99"/>
      <c r="AN76" s="99"/>
      <c r="AO76" s="54">
        <f t="shared" si="29"/>
        <v>2</v>
      </c>
      <c r="AP76" s="55">
        <f t="shared" si="30"/>
        <v>0</v>
      </c>
      <c r="AQ76" s="56">
        <f t="shared" si="31"/>
        <v>0</v>
      </c>
      <c r="AR76" s="57">
        <f t="shared" si="32"/>
        <v>0</v>
      </c>
      <c r="AS76" s="101"/>
    </row>
    <row r="77" spans="1:45" x14ac:dyDescent="0.25">
      <c r="A77" s="72">
        <f>A75+1</f>
        <v>60</v>
      </c>
      <c r="B77" s="96" t="s">
        <v>210</v>
      </c>
      <c r="C77" s="126" t="s">
        <v>187</v>
      </c>
      <c r="D77" s="47" t="s">
        <v>56</v>
      </c>
      <c r="E77" s="119">
        <v>41246</v>
      </c>
      <c r="F77" s="48">
        <f>VLOOKUP(B77,'Mar, 2013'!$B$6:$AS$92,44,0)</f>
        <v>0</v>
      </c>
      <c r="G77" s="70"/>
      <c r="H77" s="70"/>
      <c r="I77" s="49">
        <v>1</v>
      </c>
      <c r="J77" s="50">
        <f t="shared" si="28"/>
        <v>1</v>
      </c>
      <c r="K77" s="143">
        <v>1</v>
      </c>
      <c r="L77" s="98">
        <v>1</v>
      </c>
      <c r="M77" s="136"/>
      <c r="N77" s="136"/>
      <c r="O77" s="98">
        <v>1</v>
      </c>
      <c r="P77" s="98">
        <v>1</v>
      </c>
      <c r="Q77" s="211"/>
      <c r="R77" s="143"/>
      <c r="S77" s="98"/>
      <c r="T77" s="147"/>
      <c r="U77" s="147"/>
      <c r="V77" s="99"/>
      <c r="W77" s="99"/>
      <c r="X77" s="99"/>
      <c r="Y77" s="99"/>
      <c r="Z77" s="99"/>
      <c r="AA77" s="147"/>
      <c r="AB77" s="147"/>
      <c r="AC77" s="99"/>
      <c r="AD77" s="99"/>
      <c r="AE77" s="99"/>
      <c r="AF77" s="99"/>
      <c r="AG77" s="99"/>
      <c r="AH77" s="147"/>
      <c r="AI77" s="147"/>
      <c r="AJ77" s="99"/>
      <c r="AK77" s="99"/>
      <c r="AL77" s="99"/>
      <c r="AM77" s="99"/>
      <c r="AN77" s="99"/>
      <c r="AO77" s="54">
        <f t="shared" si="29"/>
        <v>4</v>
      </c>
      <c r="AP77" s="55">
        <f t="shared" si="30"/>
        <v>-3</v>
      </c>
      <c r="AQ77" s="56">
        <f t="shared" si="31"/>
        <v>-3</v>
      </c>
      <c r="AR77" s="57">
        <f t="shared" si="32"/>
        <v>0</v>
      </c>
      <c r="AS77" s="101"/>
    </row>
    <row r="78" spans="1:45" x14ac:dyDescent="0.25">
      <c r="A78" s="72">
        <f>A76+1</f>
        <v>62</v>
      </c>
      <c r="B78" s="96" t="s">
        <v>211</v>
      </c>
      <c r="C78" s="126" t="s">
        <v>188</v>
      </c>
      <c r="D78" s="47" t="s">
        <v>56</v>
      </c>
      <c r="E78" s="119">
        <v>41255</v>
      </c>
      <c r="F78" s="48">
        <f>VLOOKUP(B78,'Mar, 2013'!$B$6:$AS$92,44,0)</f>
        <v>0</v>
      </c>
      <c r="G78" s="70"/>
      <c r="H78" s="70"/>
      <c r="I78" s="183">
        <v>1</v>
      </c>
      <c r="J78" s="50">
        <f t="shared" si="28"/>
        <v>1</v>
      </c>
      <c r="K78" s="143">
        <v>0.5</v>
      </c>
      <c r="L78" s="98"/>
      <c r="M78" s="136"/>
      <c r="N78" s="136"/>
      <c r="O78" s="98"/>
      <c r="P78" s="98"/>
      <c r="Q78" s="211"/>
      <c r="R78" s="143"/>
      <c r="S78" s="98"/>
      <c r="T78" s="147"/>
      <c r="U78" s="147"/>
      <c r="V78" s="99"/>
      <c r="W78" s="99"/>
      <c r="X78" s="99"/>
      <c r="Y78" s="99"/>
      <c r="Z78" s="99"/>
      <c r="AA78" s="147"/>
      <c r="AB78" s="147"/>
      <c r="AC78" s="99"/>
      <c r="AD78" s="99"/>
      <c r="AE78" s="99">
        <v>0.5</v>
      </c>
      <c r="AF78" s="99"/>
      <c r="AG78" s="99"/>
      <c r="AH78" s="147"/>
      <c r="AI78" s="147"/>
      <c r="AJ78" s="99"/>
      <c r="AK78" s="99"/>
      <c r="AL78" s="99"/>
      <c r="AM78" s="99"/>
      <c r="AN78" s="99"/>
      <c r="AO78" s="54">
        <f t="shared" si="29"/>
        <v>1</v>
      </c>
      <c r="AP78" s="55">
        <f t="shared" si="30"/>
        <v>0</v>
      </c>
      <c r="AQ78" s="56">
        <f t="shared" si="31"/>
        <v>0</v>
      </c>
      <c r="AR78" s="57">
        <f t="shared" si="32"/>
        <v>0</v>
      </c>
      <c r="AS78" s="101"/>
    </row>
    <row r="79" spans="1:45" x14ac:dyDescent="0.25">
      <c r="A79" s="72">
        <f>A78+1</f>
        <v>63</v>
      </c>
      <c r="B79" s="96" t="s">
        <v>212</v>
      </c>
      <c r="C79" s="126" t="s">
        <v>189</v>
      </c>
      <c r="D79" s="47" t="s">
        <v>56</v>
      </c>
      <c r="E79" s="119">
        <v>41260</v>
      </c>
      <c r="F79" s="48">
        <f>VLOOKUP(B79,'Mar, 2013'!$B$6:$AS$92,44,0)</f>
        <v>1.5</v>
      </c>
      <c r="G79" s="70"/>
      <c r="H79" s="70"/>
      <c r="I79" s="49">
        <v>1</v>
      </c>
      <c r="J79" s="50">
        <f t="shared" si="28"/>
        <v>2.5</v>
      </c>
      <c r="K79" s="143"/>
      <c r="L79" s="98"/>
      <c r="M79" s="136"/>
      <c r="N79" s="136"/>
      <c r="O79" s="98"/>
      <c r="P79" s="98"/>
      <c r="Q79" s="211"/>
      <c r="R79" s="143"/>
      <c r="S79" s="98"/>
      <c r="T79" s="147"/>
      <c r="U79" s="147"/>
      <c r="V79" s="99"/>
      <c r="W79" s="99"/>
      <c r="X79" s="99"/>
      <c r="Y79" s="99"/>
      <c r="Z79" s="99"/>
      <c r="AA79" s="147"/>
      <c r="AB79" s="147"/>
      <c r="AC79" s="99"/>
      <c r="AD79" s="99"/>
      <c r="AE79" s="99"/>
      <c r="AF79" s="99"/>
      <c r="AG79" s="99"/>
      <c r="AH79" s="147"/>
      <c r="AI79" s="147"/>
      <c r="AJ79" s="99"/>
      <c r="AK79" s="99"/>
      <c r="AL79" s="99"/>
      <c r="AM79" s="99"/>
      <c r="AN79" s="99"/>
      <c r="AO79" s="54">
        <f t="shared" si="29"/>
        <v>0</v>
      </c>
      <c r="AP79" s="55">
        <f t="shared" si="30"/>
        <v>2.5</v>
      </c>
      <c r="AQ79" s="56">
        <f t="shared" si="31"/>
        <v>0</v>
      </c>
      <c r="AR79" s="57">
        <f t="shared" si="32"/>
        <v>2.5</v>
      </c>
      <c r="AS79" s="101"/>
    </row>
    <row r="80" spans="1:45" x14ac:dyDescent="0.25">
      <c r="A80" s="72">
        <f>A79+1</f>
        <v>64</v>
      </c>
      <c r="B80" s="46" t="s">
        <v>149</v>
      </c>
      <c r="C80" s="47" t="s">
        <v>150</v>
      </c>
      <c r="D80" s="47" t="s">
        <v>56</v>
      </c>
      <c r="E80" s="119">
        <v>39631</v>
      </c>
      <c r="F80" s="48">
        <f>VLOOKUP(B80,'Mar, 2013'!$B$6:$AS$92,44,0)</f>
        <v>4.5</v>
      </c>
      <c r="G80" s="48"/>
      <c r="H80" s="48"/>
      <c r="I80" s="49">
        <v>1</v>
      </c>
      <c r="J80" s="50">
        <f t="shared" si="28"/>
        <v>5.5</v>
      </c>
      <c r="K80" s="140"/>
      <c r="L80" s="51"/>
      <c r="M80" s="133"/>
      <c r="N80" s="133"/>
      <c r="O80" s="51"/>
      <c r="P80" s="51"/>
      <c r="Q80" s="206"/>
      <c r="R80" s="140"/>
      <c r="S80" s="51"/>
      <c r="T80" s="137"/>
      <c r="U80" s="137"/>
      <c r="V80" s="52"/>
      <c r="W80" s="52">
        <v>0.5</v>
      </c>
      <c r="X80" s="52"/>
      <c r="Y80" s="52"/>
      <c r="Z80" s="52"/>
      <c r="AA80" s="137"/>
      <c r="AB80" s="137"/>
      <c r="AC80" s="52"/>
      <c r="AD80" s="52"/>
      <c r="AE80" s="52"/>
      <c r="AF80" s="52"/>
      <c r="AG80" s="52"/>
      <c r="AH80" s="137"/>
      <c r="AI80" s="137"/>
      <c r="AJ80" s="52"/>
      <c r="AK80" s="52"/>
      <c r="AL80" s="52"/>
      <c r="AM80" s="52"/>
      <c r="AN80" s="52"/>
      <c r="AO80" s="54">
        <f t="shared" si="29"/>
        <v>0.5</v>
      </c>
      <c r="AP80" s="55">
        <f t="shared" si="30"/>
        <v>5</v>
      </c>
      <c r="AQ80" s="56">
        <f t="shared" si="31"/>
        <v>0</v>
      </c>
      <c r="AR80" s="57">
        <f t="shared" si="32"/>
        <v>5</v>
      </c>
      <c r="AS80" s="59"/>
    </row>
    <row r="81" spans="1:45" x14ac:dyDescent="0.25">
      <c r="A81" s="72">
        <f>A80+1</f>
        <v>65</v>
      </c>
      <c r="B81" s="46" t="s">
        <v>151</v>
      </c>
      <c r="C81" s="64" t="s">
        <v>152</v>
      </c>
      <c r="D81" s="47" t="s">
        <v>56</v>
      </c>
      <c r="E81" s="119">
        <v>40310</v>
      </c>
      <c r="F81" s="48">
        <f>VLOOKUP(B81,'Mar, 2013'!$B$6:$AS$92,44,0)</f>
        <v>1</v>
      </c>
      <c r="G81" s="48"/>
      <c r="H81" s="48"/>
      <c r="I81" s="49">
        <v>1</v>
      </c>
      <c r="J81" s="50">
        <f t="shared" si="28"/>
        <v>2</v>
      </c>
      <c r="K81" s="140"/>
      <c r="L81" s="51"/>
      <c r="M81" s="133"/>
      <c r="N81" s="133"/>
      <c r="O81" s="51"/>
      <c r="P81" s="51"/>
      <c r="Q81" s="206"/>
      <c r="R81" s="140"/>
      <c r="S81" s="51"/>
      <c r="T81" s="137"/>
      <c r="U81" s="137"/>
      <c r="V81" s="52"/>
      <c r="W81" s="52"/>
      <c r="X81" s="52"/>
      <c r="Y81" s="52"/>
      <c r="Z81" s="52"/>
      <c r="AA81" s="137"/>
      <c r="AB81" s="137"/>
      <c r="AC81" s="52"/>
      <c r="AD81" s="52"/>
      <c r="AE81" s="52"/>
      <c r="AF81" s="52"/>
      <c r="AG81" s="52"/>
      <c r="AH81" s="137"/>
      <c r="AI81" s="137"/>
      <c r="AJ81" s="52"/>
      <c r="AK81" s="52"/>
      <c r="AL81" s="52"/>
      <c r="AM81" s="52"/>
      <c r="AN81" s="52"/>
      <c r="AO81" s="54">
        <f t="shared" si="29"/>
        <v>0</v>
      </c>
      <c r="AP81" s="55">
        <f t="shared" si="30"/>
        <v>2</v>
      </c>
      <c r="AQ81" s="56">
        <f t="shared" si="31"/>
        <v>0</v>
      </c>
      <c r="AR81" s="57">
        <f t="shared" si="32"/>
        <v>2</v>
      </c>
      <c r="AS81" s="59"/>
    </row>
    <row r="82" spans="1:45" x14ac:dyDescent="0.25">
      <c r="A82" s="72">
        <f>A81+1</f>
        <v>66</v>
      </c>
      <c r="B82" s="96" t="s">
        <v>213</v>
      </c>
      <c r="C82" s="69" t="s">
        <v>153</v>
      </c>
      <c r="D82" s="47" t="s">
        <v>56</v>
      </c>
      <c r="E82" s="119">
        <v>41276</v>
      </c>
      <c r="F82" s="48">
        <f>VLOOKUP(B82,'Mar, 2013'!$B$6:$AS$92,44,0)</f>
        <v>0</v>
      </c>
      <c r="G82" s="70"/>
      <c r="H82" s="70"/>
      <c r="I82" s="49">
        <v>1</v>
      </c>
      <c r="J82" s="50">
        <f t="shared" si="28"/>
        <v>1</v>
      </c>
      <c r="K82" s="143"/>
      <c r="L82" s="98"/>
      <c r="M82" s="136"/>
      <c r="N82" s="136"/>
      <c r="O82" s="98"/>
      <c r="P82" s="98"/>
      <c r="Q82" s="211"/>
      <c r="R82" s="143"/>
      <c r="S82" s="98"/>
      <c r="T82" s="147"/>
      <c r="U82" s="147"/>
      <c r="V82" s="99"/>
      <c r="W82" s="99"/>
      <c r="X82" s="99"/>
      <c r="Y82" s="99"/>
      <c r="Z82" s="99"/>
      <c r="AA82" s="147"/>
      <c r="AB82" s="147"/>
      <c r="AC82" s="99"/>
      <c r="AD82" s="99"/>
      <c r="AE82" s="99"/>
      <c r="AF82" s="99"/>
      <c r="AG82" s="99"/>
      <c r="AH82" s="147"/>
      <c r="AI82" s="147"/>
      <c r="AJ82" s="99"/>
      <c r="AK82" s="99"/>
      <c r="AL82" s="99"/>
      <c r="AM82" s="99"/>
      <c r="AN82" s="99"/>
      <c r="AO82" s="54">
        <f t="shared" si="29"/>
        <v>0</v>
      </c>
      <c r="AP82" s="55">
        <f t="shared" si="30"/>
        <v>1</v>
      </c>
      <c r="AQ82" s="56">
        <f t="shared" si="31"/>
        <v>0</v>
      </c>
      <c r="AR82" s="57">
        <f t="shared" si="32"/>
        <v>1</v>
      </c>
      <c r="AS82" s="101"/>
    </row>
    <row r="83" spans="1:45" x14ac:dyDescent="0.25">
      <c r="A83" s="36">
        <v>13</v>
      </c>
      <c r="B83" s="37"/>
      <c r="C83" s="38" t="s">
        <v>154</v>
      </c>
      <c r="D83" s="37"/>
      <c r="E83" s="115"/>
      <c r="F83" s="38"/>
      <c r="G83" s="38"/>
      <c r="H83" s="38"/>
      <c r="I83" s="38"/>
      <c r="J83" s="39"/>
      <c r="K83" s="109"/>
      <c r="L83" s="40"/>
      <c r="M83" s="132"/>
      <c r="N83" s="132"/>
      <c r="O83" s="40"/>
      <c r="P83" s="40"/>
      <c r="Q83" s="207"/>
      <c r="R83" s="109"/>
      <c r="S83" s="40"/>
      <c r="T83" s="132"/>
      <c r="U83" s="132"/>
      <c r="V83" s="40"/>
      <c r="W83" s="40"/>
      <c r="X83" s="40"/>
      <c r="Y83" s="40"/>
      <c r="Z83" s="40"/>
      <c r="AA83" s="132"/>
      <c r="AB83" s="132"/>
      <c r="AC83" s="40"/>
      <c r="AD83" s="40"/>
      <c r="AE83" s="40"/>
      <c r="AF83" s="40"/>
      <c r="AG83" s="40"/>
      <c r="AH83" s="132"/>
      <c r="AI83" s="132"/>
      <c r="AJ83" s="40"/>
      <c r="AK83" s="40"/>
      <c r="AL83" s="40"/>
      <c r="AM83" s="40"/>
      <c r="AN83" s="40"/>
      <c r="AO83" s="38"/>
      <c r="AP83" s="38"/>
      <c r="AQ83" s="41"/>
      <c r="AR83" s="42"/>
      <c r="AS83" s="43"/>
    </row>
    <row r="84" spans="1:45" x14ac:dyDescent="0.25">
      <c r="A84" s="72">
        <f>A82+1</f>
        <v>67</v>
      </c>
      <c r="B84" s="46" t="s">
        <v>214</v>
      </c>
      <c r="C84" s="127" t="s">
        <v>190</v>
      </c>
      <c r="D84" s="47" t="s">
        <v>56</v>
      </c>
      <c r="E84" s="119">
        <v>41246</v>
      </c>
      <c r="F84" s="48">
        <f>VLOOKUP(B84,'Mar, 2013'!$B$6:$AS$92,44,0)</f>
        <v>1</v>
      </c>
      <c r="G84" s="48"/>
      <c r="H84" s="48"/>
      <c r="I84" s="49">
        <v>1</v>
      </c>
      <c r="J84" s="50">
        <f>F84+G84+H84+I84</f>
        <v>2</v>
      </c>
      <c r="K84" s="140"/>
      <c r="L84" s="51"/>
      <c r="M84" s="133"/>
      <c r="N84" s="133"/>
      <c r="O84" s="51"/>
      <c r="P84" s="51"/>
      <c r="Q84" s="206"/>
      <c r="R84" s="140"/>
      <c r="S84" s="51"/>
      <c r="T84" s="133"/>
      <c r="U84" s="133"/>
      <c r="V84" s="51"/>
      <c r="W84" s="51"/>
      <c r="X84" s="51"/>
      <c r="Y84" s="51"/>
      <c r="Z84" s="51"/>
      <c r="AA84" s="133"/>
      <c r="AB84" s="133"/>
      <c r="AC84" s="51"/>
      <c r="AD84" s="51"/>
      <c r="AE84" s="51"/>
      <c r="AF84" s="51"/>
      <c r="AG84" s="51"/>
      <c r="AH84" s="133"/>
      <c r="AI84" s="133"/>
      <c r="AJ84" s="51"/>
      <c r="AK84" s="51"/>
      <c r="AL84" s="51"/>
      <c r="AM84" s="51"/>
      <c r="AN84" s="51"/>
      <c r="AO84" s="54">
        <f>SUM(K84:AN84)</f>
        <v>0</v>
      </c>
      <c r="AP84" s="55">
        <f>J84-AO84</f>
        <v>2</v>
      </c>
      <c r="AQ84" s="56">
        <v>0</v>
      </c>
      <c r="AR84" s="57">
        <f>AP84-AQ84</f>
        <v>2</v>
      </c>
      <c r="AS84" s="110"/>
    </row>
    <row r="85" spans="1:45" x14ac:dyDescent="0.25">
      <c r="A85" s="45">
        <f>A84+1</f>
        <v>68</v>
      </c>
      <c r="B85" s="89" t="s">
        <v>155</v>
      </c>
      <c r="C85" s="85" t="s">
        <v>156</v>
      </c>
      <c r="D85" s="47" t="s">
        <v>56</v>
      </c>
      <c r="E85" s="119">
        <v>40287</v>
      </c>
      <c r="F85" s="48">
        <f>VLOOKUP(B85,'Mar, 2013'!$B$6:$AS$92,44,0)</f>
        <v>0</v>
      </c>
      <c r="G85" s="48"/>
      <c r="H85" s="48"/>
      <c r="I85" s="49">
        <v>1</v>
      </c>
      <c r="J85" s="50">
        <f>F85+G85+H85+I85</f>
        <v>1</v>
      </c>
      <c r="K85" s="140"/>
      <c r="L85" s="51"/>
      <c r="M85" s="133"/>
      <c r="N85" s="133"/>
      <c r="O85" s="51"/>
      <c r="P85" s="51"/>
      <c r="Q85" s="206"/>
      <c r="R85" s="140"/>
      <c r="S85" s="51"/>
      <c r="T85" s="133"/>
      <c r="U85" s="133"/>
      <c r="V85" s="51"/>
      <c r="W85" s="51"/>
      <c r="X85" s="51"/>
      <c r="Y85" s="51"/>
      <c r="Z85" s="51"/>
      <c r="AA85" s="133"/>
      <c r="AB85" s="133"/>
      <c r="AC85" s="51"/>
      <c r="AD85" s="51"/>
      <c r="AE85" s="51"/>
      <c r="AF85" s="51"/>
      <c r="AG85" s="51"/>
      <c r="AH85" s="133"/>
      <c r="AI85" s="133"/>
      <c r="AJ85" s="51"/>
      <c r="AK85" s="51"/>
      <c r="AL85" s="51"/>
      <c r="AM85" s="51"/>
      <c r="AN85" s="51"/>
      <c r="AO85" s="54">
        <f>SUM(K85:AN85)</f>
        <v>0</v>
      </c>
      <c r="AP85" s="55">
        <f>J85-AO85</f>
        <v>1</v>
      </c>
      <c r="AQ85" s="56">
        <v>0</v>
      </c>
      <c r="AR85" s="57">
        <f>AP85-AQ85</f>
        <v>1</v>
      </c>
      <c r="AS85" s="90"/>
    </row>
    <row r="86" spans="1:45" x14ac:dyDescent="0.25">
      <c r="A86" s="45">
        <f>A85+1</f>
        <v>69</v>
      </c>
      <c r="B86" s="89" t="s">
        <v>216</v>
      </c>
      <c r="C86" s="85" t="s">
        <v>192</v>
      </c>
      <c r="D86" s="47" t="s">
        <v>56</v>
      </c>
      <c r="E86" s="119">
        <v>41299</v>
      </c>
      <c r="F86" s="48">
        <f>VLOOKUP(B86,'Mar, 2013'!$B$6:$AS$92,44,0)</f>
        <v>0</v>
      </c>
      <c r="G86" s="48"/>
      <c r="H86" s="48"/>
      <c r="I86" s="49">
        <v>1</v>
      </c>
      <c r="J86" s="50">
        <f>F86+G86+H86+I86</f>
        <v>1</v>
      </c>
      <c r="K86" s="140"/>
      <c r="L86" s="51"/>
      <c r="M86" s="133"/>
      <c r="N86" s="133"/>
      <c r="O86" s="51"/>
      <c r="P86" s="51"/>
      <c r="Q86" s="206"/>
      <c r="R86" s="140"/>
      <c r="S86" s="51"/>
      <c r="T86" s="133"/>
      <c r="U86" s="133"/>
      <c r="V86" s="51"/>
      <c r="W86" s="51"/>
      <c r="X86" s="51"/>
      <c r="Y86" s="51"/>
      <c r="Z86" s="51"/>
      <c r="AA86" s="133"/>
      <c r="AB86" s="133"/>
      <c r="AC86" s="51">
        <v>0.5</v>
      </c>
      <c r="AD86" s="51"/>
      <c r="AE86" s="51"/>
      <c r="AF86" s="51"/>
      <c r="AG86" s="51"/>
      <c r="AH86" s="133"/>
      <c r="AI86" s="133"/>
      <c r="AJ86" s="51"/>
      <c r="AK86" s="51"/>
      <c r="AL86" s="51"/>
      <c r="AM86" s="51"/>
      <c r="AN86" s="51"/>
      <c r="AO86" s="54">
        <f>SUM(K86:AN86)</f>
        <v>0.5</v>
      </c>
      <c r="AP86" s="55">
        <f>J86-AO86</f>
        <v>0.5</v>
      </c>
      <c r="AQ86" s="56">
        <f>IF(AP86&lt;0,AP86,0)</f>
        <v>0</v>
      </c>
      <c r="AR86" s="57">
        <f>AP86-AQ86</f>
        <v>0.5</v>
      </c>
      <c r="AS86" s="90"/>
    </row>
    <row r="87" spans="1:45" x14ac:dyDescent="0.25">
      <c r="A87" s="45">
        <f>A86+1</f>
        <v>70</v>
      </c>
      <c r="B87" s="89" t="s">
        <v>217</v>
      </c>
      <c r="C87" s="85" t="s">
        <v>193</v>
      </c>
      <c r="D87" s="47" t="s">
        <v>56</v>
      </c>
      <c r="E87" s="119">
        <v>41309</v>
      </c>
      <c r="F87" s="48">
        <f>VLOOKUP(B87,'Mar, 2013'!$B$6:$AS$92,44,0)</f>
        <v>0</v>
      </c>
      <c r="G87" s="48"/>
      <c r="H87" s="48"/>
      <c r="I87" s="49">
        <v>1</v>
      </c>
      <c r="J87" s="50">
        <f>F87+G87+H87+I87</f>
        <v>1</v>
      </c>
      <c r="K87" s="140"/>
      <c r="L87" s="51">
        <v>0.5</v>
      </c>
      <c r="M87" s="133"/>
      <c r="N87" s="133"/>
      <c r="O87" s="51"/>
      <c r="P87" s="51"/>
      <c r="Q87" s="206"/>
      <c r="R87" s="140"/>
      <c r="S87" s="51"/>
      <c r="T87" s="133"/>
      <c r="U87" s="133"/>
      <c r="V87" s="51"/>
      <c r="W87" s="51"/>
      <c r="X87" s="51"/>
      <c r="Y87" s="51"/>
      <c r="Z87" s="51"/>
      <c r="AA87" s="133"/>
      <c r="AB87" s="133"/>
      <c r="AC87" s="51"/>
      <c r="AD87" s="51"/>
      <c r="AE87" s="51"/>
      <c r="AF87" s="51"/>
      <c r="AG87" s="51"/>
      <c r="AH87" s="133"/>
      <c r="AI87" s="133"/>
      <c r="AJ87" s="51"/>
      <c r="AK87" s="51"/>
      <c r="AL87" s="51"/>
      <c r="AM87" s="51"/>
      <c r="AN87" s="51"/>
      <c r="AO87" s="54">
        <f>SUM(K87:AN87)</f>
        <v>0.5</v>
      </c>
      <c r="AP87" s="55">
        <f>J87-AO87</f>
        <v>0.5</v>
      </c>
      <c r="AQ87" s="56">
        <f>IF(AP87&lt;0,AP87,0)</f>
        <v>0</v>
      </c>
      <c r="AR87" s="57">
        <f>AP87-AQ87</f>
        <v>0.5</v>
      </c>
      <c r="AS87" s="90"/>
    </row>
    <row r="88" spans="1:45" x14ac:dyDescent="0.25">
      <c r="A88" s="72">
        <f>A87+1</f>
        <v>71</v>
      </c>
      <c r="B88" s="96" t="s">
        <v>218</v>
      </c>
      <c r="C88" s="112" t="s">
        <v>175</v>
      </c>
      <c r="D88" s="47" t="s">
        <v>56</v>
      </c>
      <c r="E88" s="128">
        <v>41337</v>
      </c>
      <c r="F88" s="48">
        <f>VLOOKUP(B88,'Mar, 2013'!$B$6:$AS$92,44,0)</f>
        <v>0</v>
      </c>
      <c r="G88" s="70"/>
      <c r="H88" s="70"/>
      <c r="I88" s="49">
        <v>0</v>
      </c>
      <c r="J88" s="50">
        <f>F88+G88+H88+I88</f>
        <v>0</v>
      </c>
      <c r="K88" s="143"/>
      <c r="L88" s="98"/>
      <c r="M88" s="136"/>
      <c r="N88" s="136"/>
      <c r="O88" s="98"/>
      <c r="P88" s="98">
        <v>0.5</v>
      </c>
      <c r="Q88" s="211"/>
      <c r="R88" s="143"/>
      <c r="S88" s="98"/>
      <c r="T88" s="136"/>
      <c r="U88" s="136"/>
      <c r="V88" s="98"/>
      <c r="W88" s="98"/>
      <c r="X88" s="98"/>
      <c r="Y88" s="98"/>
      <c r="Z88" s="98"/>
      <c r="AA88" s="147"/>
      <c r="AB88" s="136"/>
      <c r="AC88" s="98">
        <v>0.5</v>
      </c>
      <c r="AD88" s="98"/>
      <c r="AE88" s="98">
        <v>1</v>
      </c>
      <c r="AF88" s="98"/>
      <c r="AG88" s="98"/>
      <c r="AH88" s="136"/>
      <c r="AI88" s="136"/>
      <c r="AJ88" s="98"/>
      <c r="AK88" s="98"/>
      <c r="AL88" s="98"/>
      <c r="AM88" s="98"/>
      <c r="AN88" s="98"/>
      <c r="AO88" s="54">
        <f>SUM(K88:AN88)</f>
        <v>2</v>
      </c>
      <c r="AP88" s="55">
        <f>J88-AO88</f>
        <v>-2</v>
      </c>
      <c r="AQ88" s="151"/>
      <c r="AR88" s="152"/>
      <c r="AS88" s="90"/>
    </row>
    <row r="89" spans="1:45" x14ac:dyDescent="0.25">
      <c r="A89" s="36">
        <v>14</v>
      </c>
      <c r="B89" s="37"/>
      <c r="C89" s="38" t="s">
        <v>159</v>
      </c>
      <c r="D89" s="37"/>
      <c r="E89" s="115"/>
      <c r="F89" s="38"/>
      <c r="G89" s="38"/>
      <c r="H89" s="38"/>
      <c r="I89" s="38"/>
      <c r="J89" s="39"/>
      <c r="K89" s="109"/>
      <c r="L89" s="40"/>
      <c r="M89" s="132"/>
      <c r="N89" s="132"/>
      <c r="O89" s="40"/>
      <c r="P89" s="40"/>
      <c r="Q89" s="207"/>
      <c r="R89" s="109"/>
      <c r="S89" s="40"/>
      <c r="T89" s="132"/>
      <c r="U89" s="132"/>
      <c r="V89" s="40"/>
      <c r="W89" s="40"/>
      <c r="X89" s="40"/>
      <c r="Y89" s="40"/>
      <c r="Z89" s="40"/>
      <c r="AA89" s="132"/>
      <c r="AB89" s="132"/>
      <c r="AC89" s="40"/>
      <c r="AD89" s="40"/>
      <c r="AE89" s="40"/>
      <c r="AF89" s="40"/>
      <c r="AG89" s="40"/>
      <c r="AH89" s="132"/>
      <c r="AI89" s="132"/>
      <c r="AJ89" s="40"/>
      <c r="AK89" s="40"/>
      <c r="AL89" s="40"/>
      <c r="AM89" s="40"/>
      <c r="AN89" s="40"/>
      <c r="AO89" s="38"/>
      <c r="AP89" s="38"/>
      <c r="AQ89" s="41"/>
      <c r="AR89" s="42"/>
      <c r="AS89" s="43"/>
    </row>
    <row r="90" spans="1:45" x14ac:dyDescent="0.25">
      <c r="A90" s="45">
        <f>A88+1</f>
        <v>72</v>
      </c>
      <c r="B90" s="46" t="s">
        <v>160</v>
      </c>
      <c r="C90" s="73" t="s">
        <v>161</v>
      </c>
      <c r="D90" s="47" t="s">
        <v>56</v>
      </c>
      <c r="E90" s="119">
        <v>39741</v>
      </c>
      <c r="F90" s="48">
        <f>VLOOKUP(B90,'Mar, 2013'!$B$6:$AS$92,44,0)</f>
        <v>1.5</v>
      </c>
      <c r="G90" s="48"/>
      <c r="H90" s="48"/>
      <c r="I90" s="49">
        <v>1</v>
      </c>
      <c r="J90" s="50">
        <f>F90+G90+H90+I90</f>
        <v>2.5</v>
      </c>
      <c r="K90" s="140"/>
      <c r="L90" s="51"/>
      <c r="M90" s="133"/>
      <c r="N90" s="133"/>
      <c r="O90" s="51">
        <v>0.5</v>
      </c>
      <c r="P90" s="51"/>
      <c r="Q90" s="206"/>
      <c r="R90" s="140"/>
      <c r="S90" s="51"/>
      <c r="T90" s="137"/>
      <c r="U90" s="137"/>
      <c r="V90" s="52"/>
      <c r="W90" s="52"/>
      <c r="X90" s="52"/>
      <c r="Y90" s="52"/>
      <c r="Z90" s="52"/>
      <c r="AA90" s="137"/>
      <c r="AB90" s="137"/>
      <c r="AC90" s="52"/>
      <c r="AD90" s="52"/>
      <c r="AE90" s="52"/>
      <c r="AF90" s="52"/>
      <c r="AG90" s="52"/>
      <c r="AH90" s="137"/>
      <c r="AI90" s="137"/>
      <c r="AJ90" s="52"/>
      <c r="AK90" s="52"/>
      <c r="AL90" s="52"/>
      <c r="AM90" s="52"/>
      <c r="AN90" s="52"/>
      <c r="AO90" s="54">
        <f>SUM(K90:AN90)</f>
        <v>0.5</v>
      </c>
      <c r="AP90" s="55">
        <f>J90-AO90</f>
        <v>2</v>
      </c>
      <c r="AQ90" s="56">
        <f>IF(AP90&lt;0,AP90,0)</f>
        <v>0</v>
      </c>
      <c r="AR90" s="57">
        <f>AP90-AQ90</f>
        <v>2</v>
      </c>
      <c r="AS90" s="59"/>
    </row>
    <row r="91" spans="1:45" x14ac:dyDescent="0.25">
      <c r="A91" s="45">
        <f>A90+1</f>
        <v>73</v>
      </c>
      <c r="B91" s="46" t="s">
        <v>219</v>
      </c>
      <c r="C91" s="73" t="s">
        <v>162</v>
      </c>
      <c r="D91" s="47" t="s">
        <v>56</v>
      </c>
      <c r="E91" s="119">
        <v>41276</v>
      </c>
      <c r="F91" s="48">
        <f>VLOOKUP(B91,'Mar, 2013'!$B$6:$AS$92,44,0)</f>
        <v>1</v>
      </c>
      <c r="G91" s="48"/>
      <c r="H91" s="48"/>
      <c r="I91" s="49">
        <v>1</v>
      </c>
      <c r="J91" s="50">
        <f>F91+G91+H91+I91</f>
        <v>2</v>
      </c>
      <c r="K91" s="140"/>
      <c r="L91" s="51"/>
      <c r="M91" s="133"/>
      <c r="N91" s="133"/>
      <c r="O91" s="51"/>
      <c r="P91" s="51"/>
      <c r="Q91" s="206"/>
      <c r="R91" s="140"/>
      <c r="S91" s="51"/>
      <c r="T91" s="137"/>
      <c r="U91" s="137"/>
      <c r="V91" s="52"/>
      <c r="W91" s="52"/>
      <c r="X91" s="52"/>
      <c r="Y91" s="52"/>
      <c r="Z91" s="52"/>
      <c r="AA91" s="137"/>
      <c r="AB91" s="137"/>
      <c r="AC91" s="52"/>
      <c r="AD91" s="52"/>
      <c r="AE91" s="52"/>
      <c r="AF91" s="52"/>
      <c r="AG91" s="52"/>
      <c r="AH91" s="137"/>
      <c r="AI91" s="137"/>
      <c r="AJ91" s="52"/>
      <c r="AK91" s="52"/>
      <c r="AL91" s="52"/>
      <c r="AM91" s="52"/>
      <c r="AN91" s="52"/>
      <c r="AO91" s="54">
        <f>SUM(K91:AN91)</f>
        <v>0</v>
      </c>
      <c r="AP91" s="55">
        <f>J91-AO91</f>
        <v>2</v>
      </c>
      <c r="AQ91" s="56">
        <f>IF(AP91&lt;0,AP91,0)</f>
        <v>0</v>
      </c>
      <c r="AR91" s="57">
        <f>AP91-AQ91</f>
        <v>2</v>
      </c>
      <c r="AS91" s="59"/>
    </row>
    <row r="92" spans="1:45" x14ac:dyDescent="0.25">
      <c r="A92" s="45">
        <f>A91+1</f>
        <v>74</v>
      </c>
      <c r="B92" s="46" t="s">
        <v>220</v>
      </c>
      <c r="C92" s="73" t="s">
        <v>163</v>
      </c>
      <c r="D92" s="47" t="s">
        <v>56</v>
      </c>
      <c r="E92" s="119">
        <v>41276</v>
      </c>
      <c r="F92" s="48">
        <f>VLOOKUP(B92,'Mar, 2013'!$B$6:$AS$92,44,0)</f>
        <v>1</v>
      </c>
      <c r="G92" s="48"/>
      <c r="H92" s="48"/>
      <c r="I92" s="49">
        <v>1</v>
      </c>
      <c r="J92" s="50">
        <f>F92+G92+H92+I92</f>
        <v>2</v>
      </c>
      <c r="K92" s="140"/>
      <c r="L92" s="51"/>
      <c r="M92" s="133"/>
      <c r="N92" s="133"/>
      <c r="O92" s="51"/>
      <c r="P92" s="51"/>
      <c r="Q92" s="206"/>
      <c r="R92" s="140"/>
      <c r="S92" s="51"/>
      <c r="T92" s="137"/>
      <c r="U92" s="137"/>
      <c r="V92" s="52"/>
      <c r="W92" s="52"/>
      <c r="X92" s="52"/>
      <c r="Y92" s="52">
        <v>1</v>
      </c>
      <c r="Z92" s="52">
        <v>1</v>
      </c>
      <c r="AA92" s="137"/>
      <c r="AB92" s="137"/>
      <c r="AC92" s="52"/>
      <c r="AD92" s="52"/>
      <c r="AE92" s="52"/>
      <c r="AF92" s="52"/>
      <c r="AG92" s="52"/>
      <c r="AH92" s="137"/>
      <c r="AI92" s="137"/>
      <c r="AJ92" s="52"/>
      <c r="AK92" s="52"/>
      <c r="AL92" s="52"/>
      <c r="AM92" s="52"/>
      <c r="AN92" s="52"/>
      <c r="AO92" s="54">
        <f>SUM(K92:AN92)</f>
        <v>2</v>
      </c>
      <c r="AP92" s="55">
        <f>J92-AO92</f>
        <v>0</v>
      </c>
      <c r="AQ92" s="56">
        <f>IF(AP92&lt;0,AP92,0)</f>
        <v>0</v>
      </c>
      <c r="AR92" s="57">
        <f>AP92-AQ92</f>
        <v>0</v>
      </c>
      <c r="AS92" s="59"/>
    </row>
    <row r="93" spans="1:45" x14ac:dyDescent="0.25">
      <c r="A93" s="72">
        <f>A92+1</f>
        <v>75</v>
      </c>
      <c r="B93" s="46" t="s">
        <v>221</v>
      </c>
      <c r="C93" s="127" t="s">
        <v>183</v>
      </c>
      <c r="D93" s="47" t="s">
        <v>56</v>
      </c>
      <c r="E93" s="119">
        <v>41267</v>
      </c>
      <c r="F93" s="48">
        <f>VLOOKUP(B93,'Mar, 2013'!$B$6:$AS$92,44,0)</f>
        <v>1</v>
      </c>
      <c r="G93" s="48"/>
      <c r="H93" s="48"/>
      <c r="I93" s="49">
        <v>1</v>
      </c>
      <c r="J93" s="50">
        <f>F93+G93+H93+I93</f>
        <v>2</v>
      </c>
      <c r="K93" s="143"/>
      <c r="L93" s="98"/>
      <c r="M93" s="136"/>
      <c r="N93" s="136"/>
      <c r="O93" s="98"/>
      <c r="P93" s="98"/>
      <c r="Q93" s="211"/>
      <c r="R93" s="143"/>
      <c r="S93" s="98"/>
      <c r="T93" s="136"/>
      <c r="U93" s="136"/>
      <c r="V93" s="98"/>
      <c r="W93" s="98"/>
      <c r="X93" s="98"/>
      <c r="Y93" s="98"/>
      <c r="Z93" s="98"/>
      <c r="AA93" s="136"/>
      <c r="AB93" s="136"/>
      <c r="AC93" s="98"/>
      <c r="AD93" s="98"/>
      <c r="AE93" s="98"/>
      <c r="AF93" s="98"/>
      <c r="AG93" s="98"/>
      <c r="AH93" s="136"/>
      <c r="AI93" s="136"/>
      <c r="AJ93" s="98"/>
      <c r="AK93" s="98"/>
      <c r="AL93" s="98"/>
      <c r="AM93" s="98"/>
      <c r="AN93" s="98"/>
      <c r="AO93" s="54">
        <f>SUM(K93:AN93)</f>
        <v>0</v>
      </c>
      <c r="AP93" s="55">
        <f>J93-AO93</f>
        <v>2</v>
      </c>
      <c r="AQ93" s="56">
        <f>IF(AP93&lt;0,AP93,0)</f>
        <v>0</v>
      </c>
      <c r="AR93" s="57">
        <f>AP93-AQ93</f>
        <v>2</v>
      </c>
      <c r="AS93" s="59"/>
    </row>
    <row r="94" spans="1:45" x14ac:dyDescent="0.25">
      <c r="A94" s="72">
        <f>A93+1</f>
        <v>76</v>
      </c>
      <c r="B94" s="46" t="s">
        <v>222</v>
      </c>
      <c r="C94" s="69" t="s">
        <v>173</v>
      </c>
      <c r="D94" s="47" t="s">
        <v>56</v>
      </c>
      <c r="E94" s="119">
        <v>41325</v>
      </c>
      <c r="F94" s="48">
        <f>VLOOKUP(B94,'Mar, 2013'!$B$6:$AS$92,44,0)</f>
        <v>0</v>
      </c>
      <c r="H94" s="48"/>
      <c r="I94" s="49">
        <v>0.5</v>
      </c>
      <c r="J94" s="50">
        <f>F94+G94+H94+I94</f>
        <v>0.5</v>
      </c>
      <c r="K94" s="143"/>
      <c r="L94" s="98"/>
      <c r="M94" s="136"/>
      <c r="N94" s="136"/>
      <c r="O94" s="98"/>
      <c r="P94" s="98"/>
      <c r="Q94" s="211"/>
      <c r="R94" s="143"/>
      <c r="S94" s="98"/>
      <c r="T94" s="136"/>
      <c r="U94" s="136"/>
      <c r="V94" s="98"/>
      <c r="W94" s="98"/>
      <c r="X94" s="98"/>
      <c r="Y94" s="98"/>
      <c r="Z94" s="98"/>
      <c r="AA94" s="136"/>
      <c r="AB94" s="136"/>
      <c r="AC94" s="98"/>
      <c r="AD94" s="98"/>
      <c r="AE94" s="98"/>
      <c r="AF94" s="98"/>
      <c r="AG94" s="98"/>
      <c r="AH94" s="136"/>
      <c r="AI94" s="136"/>
      <c r="AJ94" s="98"/>
      <c r="AK94" s="98"/>
      <c r="AL94" s="98"/>
      <c r="AM94" s="98"/>
      <c r="AN94" s="98"/>
      <c r="AO94" s="54">
        <f>SUM(K94:AN94)</f>
        <v>0</v>
      </c>
      <c r="AP94" s="55">
        <f>J94-AO94</f>
        <v>0.5</v>
      </c>
      <c r="AQ94" s="56">
        <f>IF(AP94&lt;0,AP94,0)</f>
        <v>0</v>
      </c>
      <c r="AR94" s="57">
        <f>AP94-AQ94</f>
        <v>0.5</v>
      </c>
      <c r="AS94" s="59"/>
    </row>
    <row r="95" spans="1:45" x14ac:dyDescent="0.25">
      <c r="A95" s="212">
        <v>15</v>
      </c>
      <c r="C95" s="38" t="s">
        <v>237</v>
      </c>
      <c r="D95" s="37"/>
      <c r="E95" s="115"/>
      <c r="F95" s="38"/>
      <c r="G95" s="38"/>
      <c r="H95" s="38"/>
      <c r="I95" s="38"/>
      <c r="J95" s="39"/>
      <c r="K95" s="109"/>
      <c r="L95" s="40"/>
      <c r="M95" s="132"/>
      <c r="N95" s="132"/>
      <c r="O95" s="40"/>
      <c r="P95" s="40"/>
      <c r="Q95" s="207"/>
      <c r="R95" s="109"/>
      <c r="S95" s="40"/>
      <c r="T95" s="132"/>
      <c r="U95" s="132"/>
      <c r="V95" s="40"/>
      <c r="W95" s="40"/>
      <c r="X95" s="40"/>
      <c r="Y95" s="40"/>
      <c r="Z95" s="40"/>
      <c r="AA95" s="132"/>
      <c r="AB95" s="132"/>
      <c r="AC95" s="40"/>
      <c r="AD95" s="40"/>
      <c r="AE95" s="40"/>
      <c r="AF95" s="40"/>
      <c r="AG95" s="40"/>
      <c r="AH95" s="132"/>
      <c r="AI95" s="132"/>
      <c r="AJ95" s="40"/>
      <c r="AK95" s="40"/>
      <c r="AL95" s="40"/>
      <c r="AM95" s="40"/>
      <c r="AN95" s="40"/>
      <c r="AO95" s="38"/>
      <c r="AP95" s="38"/>
      <c r="AQ95" s="41"/>
      <c r="AR95" s="42"/>
      <c r="AS95" s="43"/>
    </row>
    <row r="96" spans="1:45" x14ac:dyDescent="0.25">
      <c r="A96" s="72">
        <f>A94+1</f>
        <v>77</v>
      </c>
      <c r="B96" s="46" t="s">
        <v>245</v>
      </c>
      <c r="C96" s="223" t="s">
        <v>239</v>
      </c>
      <c r="D96" s="47" t="s">
        <v>56</v>
      </c>
      <c r="E96" s="119"/>
      <c r="F96" s="48">
        <v>0</v>
      </c>
      <c r="G96" s="48"/>
      <c r="H96" s="48"/>
      <c r="I96" s="49">
        <v>0</v>
      </c>
      <c r="J96" s="50">
        <f>F96+G96+H96+I96</f>
        <v>0</v>
      </c>
      <c r="K96" s="143"/>
      <c r="L96" s="98"/>
      <c r="M96" s="136"/>
      <c r="N96" s="136"/>
      <c r="O96" s="98"/>
      <c r="P96" s="98"/>
      <c r="Q96" s="211"/>
      <c r="R96" s="143"/>
      <c r="S96" s="98"/>
      <c r="T96" s="136"/>
      <c r="U96" s="136"/>
      <c r="V96" s="98"/>
      <c r="W96" s="98"/>
      <c r="X96" s="98"/>
      <c r="Y96" s="98"/>
      <c r="Z96" s="98"/>
      <c r="AA96" s="136"/>
      <c r="AB96" s="136"/>
      <c r="AC96" s="98"/>
      <c r="AD96" s="98"/>
      <c r="AE96" s="98"/>
      <c r="AF96" s="98"/>
      <c r="AG96" s="98"/>
      <c r="AH96" s="136"/>
      <c r="AI96" s="136"/>
      <c r="AJ96" s="98"/>
      <c r="AK96" s="98"/>
      <c r="AL96" s="98"/>
      <c r="AM96" s="98"/>
      <c r="AN96" s="98"/>
      <c r="AO96" s="54"/>
      <c r="AP96" s="55"/>
      <c r="AQ96" s="56"/>
      <c r="AR96" s="57"/>
      <c r="AS96" s="110"/>
    </row>
    <row r="97" spans="1:45" x14ac:dyDescent="0.25">
      <c r="A97" s="212">
        <v>15</v>
      </c>
      <c r="C97" s="38" t="s">
        <v>246</v>
      </c>
      <c r="D97" s="37"/>
      <c r="E97" s="115"/>
      <c r="F97" s="38"/>
      <c r="G97" s="38"/>
      <c r="H97" s="38"/>
      <c r="I97" s="38"/>
      <c r="J97" s="39"/>
      <c r="K97" s="109"/>
      <c r="L97" s="40"/>
      <c r="M97" s="132"/>
      <c r="N97" s="132"/>
      <c r="O97" s="40"/>
      <c r="P97" s="40"/>
      <c r="Q97" s="207"/>
      <c r="R97" s="109"/>
      <c r="S97" s="40"/>
      <c r="T97" s="132"/>
      <c r="U97" s="132"/>
      <c r="V97" s="40"/>
      <c r="W97" s="40"/>
      <c r="X97" s="40"/>
      <c r="Y97" s="40"/>
      <c r="Z97" s="40"/>
      <c r="AA97" s="132"/>
      <c r="AB97" s="132"/>
      <c r="AC97" s="40"/>
      <c r="AD97" s="40"/>
      <c r="AE97" s="217"/>
      <c r="AF97" s="40"/>
      <c r="AG97" s="40"/>
      <c r="AH97" s="132"/>
      <c r="AI97" s="132"/>
      <c r="AJ97" s="40"/>
      <c r="AK97" s="40"/>
      <c r="AL97" s="40"/>
      <c r="AM97" s="40"/>
      <c r="AN97" s="40"/>
      <c r="AO97" s="38"/>
      <c r="AP97" s="38"/>
      <c r="AQ97" s="41"/>
      <c r="AR97" s="42"/>
      <c r="AS97" s="43"/>
    </row>
    <row r="98" spans="1:45" x14ac:dyDescent="0.25">
      <c r="A98" s="45">
        <f>A96+1</f>
        <v>78</v>
      </c>
      <c r="B98" s="46" t="s">
        <v>254</v>
      </c>
      <c r="C98" s="222" t="s">
        <v>247</v>
      </c>
      <c r="D98" s="47" t="s">
        <v>99</v>
      </c>
      <c r="E98" s="119">
        <v>41374</v>
      </c>
      <c r="F98" s="48">
        <v>0</v>
      </c>
      <c r="G98" s="48"/>
      <c r="H98" s="48"/>
      <c r="I98" s="49">
        <v>0</v>
      </c>
      <c r="J98" s="50">
        <f>F98+G98+H98+I98</f>
        <v>0</v>
      </c>
      <c r="K98" s="140"/>
      <c r="L98" s="51"/>
      <c r="M98" s="133"/>
      <c r="N98" s="133"/>
      <c r="O98" s="51"/>
      <c r="P98" s="51"/>
      <c r="Q98" s="206"/>
      <c r="R98" s="140"/>
      <c r="S98" s="51"/>
      <c r="T98" s="137"/>
      <c r="U98" s="137"/>
      <c r="V98" s="52"/>
      <c r="W98" s="52"/>
      <c r="X98" s="52"/>
      <c r="Y98" s="52"/>
      <c r="Z98" s="52"/>
      <c r="AA98" s="137"/>
      <c r="AB98" s="137"/>
      <c r="AC98" s="52"/>
      <c r="AD98" s="52"/>
      <c r="AE98" s="52">
        <v>0.5</v>
      </c>
      <c r="AF98" s="52"/>
      <c r="AG98" s="52"/>
      <c r="AH98" s="137"/>
      <c r="AI98" s="137"/>
      <c r="AJ98" s="52"/>
      <c r="AK98" s="52"/>
      <c r="AL98" s="52"/>
      <c r="AM98" s="52"/>
      <c r="AN98" s="52"/>
      <c r="AO98" s="54">
        <f>SUM(K98:AN98)</f>
        <v>0.5</v>
      </c>
      <c r="AP98" s="55">
        <f>J98-AO98</f>
        <v>-0.5</v>
      </c>
      <c r="AQ98" s="56">
        <f>IF(AP98&lt;0,AP98,0)</f>
        <v>-0.5</v>
      </c>
      <c r="AR98" s="57">
        <f>AP98-AQ98</f>
        <v>0</v>
      </c>
      <c r="AS98" s="59"/>
    </row>
    <row r="99" spans="1:45" x14ac:dyDescent="0.25">
      <c r="A99" s="45">
        <f>A97+1</f>
        <v>16</v>
      </c>
      <c r="B99" s="46"/>
      <c r="C99" s="222" t="s">
        <v>249</v>
      </c>
      <c r="D99" s="47" t="s">
        <v>99</v>
      </c>
      <c r="E99" s="119">
        <v>41379</v>
      </c>
      <c r="F99" s="48">
        <v>0</v>
      </c>
      <c r="G99" s="48"/>
      <c r="H99" s="48"/>
      <c r="I99" s="49">
        <v>0</v>
      </c>
      <c r="J99" s="50">
        <f>F99+G99+H99+I99</f>
        <v>0</v>
      </c>
      <c r="K99" s="140"/>
      <c r="L99" s="51"/>
      <c r="M99" s="133"/>
      <c r="N99" s="133"/>
      <c r="O99" s="51"/>
      <c r="P99" s="51"/>
      <c r="Q99" s="206"/>
      <c r="R99" s="140"/>
      <c r="S99" s="51"/>
      <c r="T99" s="137"/>
      <c r="U99" s="137"/>
      <c r="V99" s="52"/>
      <c r="W99" s="52"/>
      <c r="X99" s="52"/>
      <c r="Y99" s="52"/>
      <c r="Z99" s="52"/>
      <c r="AA99" s="137"/>
      <c r="AB99" s="137"/>
      <c r="AC99" s="52"/>
      <c r="AD99" s="52"/>
      <c r="AE99" s="52"/>
      <c r="AF99" s="52"/>
      <c r="AG99" s="52"/>
      <c r="AH99" s="137"/>
      <c r="AI99" s="137"/>
      <c r="AJ99" s="52"/>
      <c r="AK99" s="52"/>
      <c r="AL99" s="52"/>
      <c r="AM99" s="52"/>
      <c r="AN99" s="52"/>
      <c r="AO99" s="54">
        <f>SUM(K99:AN99)</f>
        <v>0</v>
      </c>
      <c r="AP99" s="55">
        <f>J99-AO99</f>
        <v>0</v>
      </c>
      <c r="AQ99" s="56">
        <f>IF(AP99&lt;0,AP99,0)</f>
        <v>0</v>
      </c>
      <c r="AR99" s="57">
        <f>AP99-AQ99</f>
        <v>0</v>
      </c>
      <c r="AS99" s="59"/>
    </row>
    <row r="100" spans="1:45" x14ac:dyDescent="0.25">
      <c r="A100" s="45">
        <f>A98+1</f>
        <v>79</v>
      </c>
      <c r="B100" s="46" t="s">
        <v>255</v>
      </c>
      <c r="C100" s="222" t="s">
        <v>251</v>
      </c>
      <c r="D100" s="47" t="s">
        <v>99</v>
      </c>
      <c r="E100" s="119">
        <v>41379</v>
      </c>
      <c r="F100" s="48">
        <v>0</v>
      </c>
      <c r="G100" s="48"/>
      <c r="H100" s="48"/>
      <c r="I100" s="49">
        <v>0</v>
      </c>
      <c r="J100" s="50">
        <f>F100+G100+H100+I100</f>
        <v>0</v>
      </c>
      <c r="K100" s="140"/>
      <c r="L100" s="51"/>
      <c r="M100" s="133"/>
      <c r="N100" s="133"/>
      <c r="O100" s="51"/>
      <c r="P100" s="51"/>
      <c r="Q100" s="206"/>
      <c r="R100" s="140"/>
      <c r="S100" s="51"/>
      <c r="T100" s="137"/>
      <c r="U100" s="137"/>
      <c r="V100" s="52"/>
      <c r="W100" s="52"/>
      <c r="X100" s="52"/>
      <c r="Y100" s="52"/>
      <c r="Z100" s="52"/>
      <c r="AA100" s="137"/>
      <c r="AB100" s="137"/>
      <c r="AC100" s="52"/>
      <c r="AD100" s="52"/>
      <c r="AE100" s="52"/>
      <c r="AF100" s="52"/>
      <c r="AG100" s="52"/>
      <c r="AH100" s="137"/>
      <c r="AI100" s="137"/>
      <c r="AJ100" s="52"/>
      <c r="AK100" s="52"/>
      <c r="AL100" s="52"/>
      <c r="AM100" s="52"/>
      <c r="AN100" s="52"/>
      <c r="AO100" s="54">
        <f>SUM(K100:AN100)</f>
        <v>0</v>
      </c>
      <c r="AP100" s="55">
        <f>J100-AO100</f>
        <v>0</v>
      </c>
      <c r="AQ100" s="56">
        <f>IF(AP100&lt;0,AP100,0)</f>
        <v>0</v>
      </c>
      <c r="AR100" s="57">
        <f>AP100-AQ100</f>
        <v>0</v>
      </c>
      <c r="AS100" s="59"/>
    </row>
    <row r="101" spans="1:45" x14ac:dyDescent="0.25">
      <c r="A101" s="213"/>
      <c r="F101" s="182">
        <f>SUM(F6:F100)</f>
        <v>197.5</v>
      </c>
      <c r="I101" s="182">
        <f>SUM(I6:I100)</f>
        <v>64.5</v>
      </c>
      <c r="J101" s="182">
        <f>SUM(J6:J100)</f>
        <v>265</v>
      </c>
      <c r="AO101" s="182">
        <f>SUM(AO6:AO100)</f>
        <v>54</v>
      </c>
      <c r="AP101" s="182">
        <f>SUM(AP6:AP100)</f>
        <v>211</v>
      </c>
      <c r="AQ101" s="182">
        <f>SUM(AQ6:AQ100)</f>
        <v>-22</v>
      </c>
      <c r="AR101" s="182">
        <f>SUM(AR6:AR100)</f>
        <v>235</v>
      </c>
    </row>
    <row r="103" spans="1:45" x14ac:dyDescent="0.25">
      <c r="F103" s="216"/>
    </row>
    <row r="112" spans="1:45" x14ac:dyDescent="0.25">
      <c r="AE112">
        <f>14.5-5</f>
        <v>9.5</v>
      </c>
    </row>
  </sheetData>
  <customSheetViews>
    <customSheetView guid="{8EFD07E6-2179-4B86-B1F2-8BFF9E102645}" hiddenColumns="1" topLeftCell="A73">
      <selection activeCell="T88" sqref="T88"/>
      <pageMargins left="0.7" right="0.7" top="0.75" bottom="0.75" header="0.3" footer="0.3"/>
      <pageSetup orientation="portrait" horizontalDpi="0" verticalDpi="0" r:id="rId1"/>
    </customSheetView>
    <customSheetView guid="{D4C5DEE2-2311-4642-84B6-2E71EAACFE6D}" hiddenColumns="1" topLeftCell="I1">
      <selection activeCell="AR101" sqref="AR101"/>
      <pageMargins left="0.7" right="0.7" top="0.75" bottom="0.75" header="0.3" footer="0.3"/>
    </customSheetView>
    <customSheetView guid="{2A0E4364-AB45-4F94-A442-E548A39F1C61}" hiddenColumns="1">
      <selection activeCell="I19" sqref="I19"/>
      <pageMargins left="0.7" right="0.7" top="0.75" bottom="0.75" header="0.3" footer="0.3"/>
    </customSheetView>
    <customSheetView guid="{D25C78CA-95ED-43B0-83AB-8C4576FD0FBF}" hiddenColumns="1">
      <selection activeCell="I19" sqref="I19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UZ99"/>
  <sheetViews>
    <sheetView workbookViewId="0">
      <pane xSplit="10" ySplit="5" topLeftCell="Q80" activePane="bottomRight" state="frozen"/>
      <selection pane="topRight" activeCell="K1" sqref="K1"/>
      <selection pane="bottomLeft" activeCell="A6" sqref="A6"/>
      <selection pane="bottomRight" activeCell="H17" sqref="H17"/>
    </sheetView>
  </sheetViews>
  <sheetFormatPr defaultRowHeight="15" x14ac:dyDescent="0.25"/>
  <cols>
    <col min="1" max="1" width="5.28515625" style="219" customWidth="1"/>
    <col min="2" max="2" width="9.140625" customWidth="1"/>
    <col min="3" max="3" width="23.85546875" customWidth="1"/>
    <col min="4" max="4" width="11.5703125" customWidth="1"/>
    <col min="5" max="5" width="9.5703125" style="129" bestFit="1" customWidth="1"/>
    <col min="6" max="6" width="6.42578125" customWidth="1"/>
    <col min="7" max="7" width="8.28515625" hidden="1" customWidth="1"/>
    <col min="8" max="8" width="7" customWidth="1"/>
    <col min="9" max="9" width="14" style="5" bestFit="1" customWidth="1"/>
    <col min="10" max="10" width="11" style="10" bestFit="1" customWidth="1"/>
    <col min="11" max="11" width="3.42578125" style="139" customWidth="1"/>
    <col min="12" max="15" width="3.42578125" customWidth="1"/>
    <col min="16" max="16" width="7.85546875" bestFit="1" customWidth="1"/>
    <col min="17" max="17" width="3.42578125" customWidth="1"/>
    <col min="18" max="18" width="3.42578125" style="139" customWidth="1"/>
    <col min="19" max="30" width="3.42578125" customWidth="1"/>
    <col min="31" max="31" width="8.140625" bestFit="1" customWidth="1"/>
    <col min="32" max="36" width="3.42578125" customWidth="1"/>
    <col min="37" max="37" width="4.5703125" style="3" customWidth="1"/>
    <col min="38" max="38" width="6.7109375" customWidth="1"/>
    <col min="39" max="39" width="8" style="4" customWidth="1"/>
    <col min="40" max="40" width="8.28515625" style="5" customWidth="1"/>
    <col min="41" max="41" width="10.28515625" customWidth="1"/>
    <col min="42" max="42" width="7" customWidth="1"/>
    <col min="43" max="65" width="9.140625" customWidth="1"/>
    <col min="242" max="242" width="5.28515625" customWidth="1"/>
    <col min="243" max="243" width="9.140625" hidden="1" customWidth="1"/>
    <col min="244" max="244" width="17.42578125" customWidth="1"/>
    <col min="245" max="245" width="10" bestFit="1" customWidth="1"/>
    <col min="246" max="246" width="7.85546875" customWidth="1"/>
    <col min="247" max="247" width="6.42578125" customWidth="1"/>
    <col min="248" max="248" width="9.140625" hidden="1" customWidth="1"/>
    <col min="249" max="249" width="7" customWidth="1"/>
    <col min="250" max="250" width="6" customWidth="1"/>
    <col min="251" max="251" width="7.7109375" customWidth="1"/>
    <col min="252" max="282" width="3.42578125" customWidth="1"/>
    <col min="283" max="283" width="4.5703125" customWidth="1"/>
    <col min="284" max="284" width="6.7109375" customWidth="1"/>
    <col min="285" max="285" width="8" customWidth="1"/>
    <col min="286" max="286" width="8.28515625" customWidth="1"/>
    <col min="287" max="295" width="3.42578125" customWidth="1"/>
    <col min="296" max="296" width="4.28515625" customWidth="1"/>
    <col min="297" max="297" width="10.28515625" customWidth="1"/>
    <col min="298" max="298" width="7" customWidth="1"/>
    <col min="299" max="321" width="9.140625" customWidth="1"/>
    <col min="498" max="498" width="5.28515625" customWidth="1"/>
    <col min="499" max="499" width="9.140625" hidden="1" customWidth="1"/>
    <col min="500" max="500" width="17.42578125" customWidth="1"/>
    <col min="501" max="501" width="10" bestFit="1" customWidth="1"/>
    <col min="502" max="502" width="7.85546875" customWidth="1"/>
    <col min="503" max="503" width="6.42578125" customWidth="1"/>
    <col min="504" max="504" width="9.140625" hidden="1" customWidth="1"/>
    <col min="505" max="505" width="7" customWidth="1"/>
    <col min="506" max="506" width="6" customWidth="1"/>
    <col min="507" max="507" width="7.7109375" customWidth="1"/>
    <col min="508" max="538" width="3.42578125" customWidth="1"/>
    <col min="539" max="539" width="4.5703125" customWidth="1"/>
    <col min="540" max="540" width="6.7109375" customWidth="1"/>
    <col min="541" max="541" width="8" customWidth="1"/>
    <col min="542" max="542" width="8.28515625" customWidth="1"/>
    <col min="543" max="551" width="3.42578125" customWidth="1"/>
    <col min="552" max="552" width="4.28515625" customWidth="1"/>
    <col min="553" max="553" width="10.28515625" customWidth="1"/>
    <col min="554" max="554" width="7" customWidth="1"/>
    <col min="555" max="577" width="9.140625" customWidth="1"/>
    <col min="754" max="754" width="5.28515625" customWidth="1"/>
    <col min="755" max="755" width="9.140625" hidden="1" customWidth="1"/>
    <col min="756" max="756" width="17.42578125" customWidth="1"/>
    <col min="757" max="757" width="10" bestFit="1" customWidth="1"/>
    <col min="758" max="758" width="7.85546875" customWidth="1"/>
    <col min="759" max="759" width="6.42578125" customWidth="1"/>
    <col min="760" max="760" width="9.140625" hidden="1" customWidth="1"/>
    <col min="761" max="761" width="7" customWidth="1"/>
    <col min="762" max="762" width="6" customWidth="1"/>
    <col min="763" max="763" width="7.7109375" customWidth="1"/>
    <col min="764" max="794" width="3.42578125" customWidth="1"/>
    <col min="795" max="795" width="4.5703125" customWidth="1"/>
    <col min="796" max="796" width="6.7109375" customWidth="1"/>
    <col min="797" max="797" width="8" customWidth="1"/>
    <col min="798" max="798" width="8.28515625" customWidth="1"/>
    <col min="799" max="807" width="3.42578125" customWidth="1"/>
    <col min="808" max="808" width="4.28515625" customWidth="1"/>
    <col min="809" max="809" width="10.28515625" customWidth="1"/>
    <col min="810" max="810" width="7" customWidth="1"/>
    <col min="811" max="833" width="9.140625" customWidth="1"/>
    <col min="1010" max="1010" width="5.28515625" customWidth="1"/>
    <col min="1011" max="1011" width="9.140625" hidden="1" customWidth="1"/>
    <col min="1012" max="1012" width="17.42578125" customWidth="1"/>
    <col min="1013" max="1013" width="10" bestFit="1" customWidth="1"/>
    <col min="1014" max="1014" width="7.85546875" customWidth="1"/>
    <col min="1015" max="1015" width="6.42578125" customWidth="1"/>
    <col min="1016" max="1016" width="9.140625" hidden="1" customWidth="1"/>
    <col min="1017" max="1017" width="7" customWidth="1"/>
    <col min="1018" max="1018" width="6" customWidth="1"/>
    <col min="1019" max="1019" width="7.7109375" customWidth="1"/>
    <col min="1020" max="1050" width="3.42578125" customWidth="1"/>
    <col min="1051" max="1051" width="4.5703125" customWidth="1"/>
    <col min="1052" max="1052" width="6.7109375" customWidth="1"/>
    <col min="1053" max="1053" width="8" customWidth="1"/>
    <col min="1054" max="1054" width="8.28515625" customWidth="1"/>
    <col min="1055" max="1063" width="3.42578125" customWidth="1"/>
    <col min="1064" max="1064" width="4.28515625" customWidth="1"/>
    <col min="1065" max="1065" width="10.28515625" customWidth="1"/>
    <col min="1066" max="1066" width="7" customWidth="1"/>
    <col min="1067" max="1089" width="9.140625" customWidth="1"/>
    <col min="1266" max="1266" width="5.28515625" customWidth="1"/>
    <col min="1267" max="1267" width="9.140625" hidden="1" customWidth="1"/>
    <col min="1268" max="1268" width="17.42578125" customWidth="1"/>
    <col min="1269" max="1269" width="10" bestFit="1" customWidth="1"/>
    <col min="1270" max="1270" width="7.85546875" customWidth="1"/>
    <col min="1271" max="1271" width="6.42578125" customWidth="1"/>
    <col min="1272" max="1272" width="9.140625" hidden="1" customWidth="1"/>
    <col min="1273" max="1273" width="7" customWidth="1"/>
    <col min="1274" max="1274" width="6" customWidth="1"/>
    <col min="1275" max="1275" width="7.7109375" customWidth="1"/>
    <col min="1276" max="1306" width="3.42578125" customWidth="1"/>
    <col min="1307" max="1307" width="4.5703125" customWidth="1"/>
    <col min="1308" max="1308" width="6.7109375" customWidth="1"/>
    <col min="1309" max="1309" width="8" customWidth="1"/>
    <col min="1310" max="1310" width="8.28515625" customWidth="1"/>
    <col min="1311" max="1319" width="3.42578125" customWidth="1"/>
    <col min="1320" max="1320" width="4.28515625" customWidth="1"/>
    <col min="1321" max="1321" width="10.28515625" customWidth="1"/>
    <col min="1322" max="1322" width="7" customWidth="1"/>
    <col min="1323" max="1345" width="9.140625" customWidth="1"/>
    <col min="1522" max="1522" width="5.28515625" customWidth="1"/>
    <col min="1523" max="1523" width="9.140625" hidden="1" customWidth="1"/>
    <col min="1524" max="1524" width="17.42578125" customWidth="1"/>
    <col min="1525" max="1525" width="10" bestFit="1" customWidth="1"/>
    <col min="1526" max="1526" width="7.85546875" customWidth="1"/>
    <col min="1527" max="1527" width="6.42578125" customWidth="1"/>
    <col min="1528" max="1528" width="9.140625" hidden="1" customWidth="1"/>
    <col min="1529" max="1529" width="7" customWidth="1"/>
    <col min="1530" max="1530" width="6" customWidth="1"/>
    <col min="1531" max="1531" width="7.7109375" customWidth="1"/>
    <col min="1532" max="1562" width="3.42578125" customWidth="1"/>
    <col min="1563" max="1563" width="4.5703125" customWidth="1"/>
    <col min="1564" max="1564" width="6.7109375" customWidth="1"/>
    <col min="1565" max="1565" width="8" customWidth="1"/>
    <col min="1566" max="1566" width="8.28515625" customWidth="1"/>
    <col min="1567" max="1575" width="3.42578125" customWidth="1"/>
    <col min="1576" max="1576" width="4.28515625" customWidth="1"/>
    <col min="1577" max="1577" width="10.28515625" customWidth="1"/>
    <col min="1578" max="1578" width="7" customWidth="1"/>
    <col min="1579" max="1601" width="9.140625" customWidth="1"/>
    <col min="1778" max="1778" width="5.28515625" customWidth="1"/>
    <col min="1779" max="1779" width="9.140625" hidden="1" customWidth="1"/>
    <col min="1780" max="1780" width="17.42578125" customWidth="1"/>
    <col min="1781" max="1781" width="10" bestFit="1" customWidth="1"/>
    <col min="1782" max="1782" width="7.85546875" customWidth="1"/>
    <col min="1783" max="1783" width="6.42578125" customWidth="1"/>
    <col min="1784" max="1784" width="9.140625" hidden="1" customWidth="1"/>
    <col min="1785" max="1785" width="7" customWidth="1"/>
    <col min="1786" max="1786" width="6" customWidth="1"/>
    <col min="1787" max="1787" width="7.7109375" customWidth="1"/>
    <col min="1788" max="1818" width="3.42578125" customWidth="1"/>
    <col min="1819" max="1819" width="4.5703125" customWidth="1"/>
    <col min="1820" max="1820" width="6.7109375" customWidth="1"/>
    <col min="1821" max="1821" width="8" customWidth="1"/>
    <col min="1822" max="1822" width="8.28515625" customWidth="1"/>
    <col min="1823" max="1831" width="3.42578125" customWidth="1"/>
    <col min="1832" max="1832" width="4.28515625" customWidth="1"/>
    <col min="1833" max="1833" width="10.28515625" customWidth="1"/>
    <col min="1834" max="1834" width="7" customWidth="1"/>
    <col min="1835" max="1857" width="9.140625" customWidth="1"/>
    <col min="2034" max="2034" width="5.28515625" customWidth="1"/>
    <col min="2035" max="2035" width="9.140625" hidden="1" customWidth="1"/>
    <col min="2036" max="2036" width="17.42578125" customWidth="1"/>
    <col min="2037" max="2037" width="10" bestFit="1" customWidth="1"/>
    <col min="2038" max="2038" width="7.85546875" customWidth="1"/>
    <col min="2039" max="2039" width="6.42578125" customWidth="1"/>
    <col min="2040" max="2040" width="9.140625" hidden="1" customWidth="1"/>
    <col min="2041" max="2041" width="7" customWidth="1"/>
    <col min="2042" max="2042" width="6" customWidth="1"/>
    <col min="2043" max="2043" width="7.7109375" customWidth="1"/>
    <col min="2044" max="2074" width="3.42578125" customWidth="1"/>
    <col min="2075" max="2075" width="4.5703125" customWidth="1"/>
    <col min="2076" max="2076" width="6.7109375" customWidth="1"/>
    <col min="2077" max="2077" width="8" customWidth="1"/>
    <col min="2078" max="2078" width="8.28515625" customWidth="1"/>
    <col min="2079" max="2087" width="3.42578125" customWidth="1"/>
    <col min="2088" max="2088" width="4.28515625" customWidth="1"/>
    <col min="2089" max="2089" width="10.28515625" customWidth="1"/>
    <col min="2090" max="2090" width="7" customWidth="1"/>
    <col min="2091" max="2113" width="9.140625" customWidth="1"/>
    <col min="2290" max="2290" width="5.28515625" customWidth="1"/>
    <col min="2291" max="2291" width="9.140625" hidden="1" customWidth="1"/>
    <col min="2292" max="2292" width="17.42578125" customWidth="1"/>
    <col min="2293" max="2293" width="10" bestFit="1" customWidth="1"/>
    <col min="2294" max="2294" width="7.85546875" customWidth="1"/>
    <col min="2295" max="2295" width="6.42578125" customWidth="1"/>
    <col min="2296" max="2296" width="9.140625" hidden="1" customWidth="1"/>
    <col min="2297" max="2297" width="7" customWidth="1"/>
    <col min="2298" max="2298" width="6" customWidth="1"/>
    <col min="2299" max="2299" width="7.7109375" customWidth="1"/>
    <col min="2300" max="2330" width="3.42578125" customWidth="1"/>
    <col min="2331" max="2331" width="4.5703125" customWidth="1"/>
    <col min="2332" max="2332" width="6.7109375" customWidth="1"/>
    <col min="2333" max="2333" width="8" customWidth="1"/>
    <col min="2334" max="2334" width="8.28515625" customWidth="1"/>
    <col min="2335" max="2343" width="3.42578125" customWidth="1"/>
    <col min="2344" max="2344" width="4.28515625" customWidth="1"/>
    <col min="2345" max="2345" width="10.28515625" customWidth="1"/>
    <col min="2346" max="2346" width="7" customWidth="1"/>
    <col min="2347" max="2369" width="9.140625" customWidth="1"/>
    <col min="2546" max="2546" width="5.28515625" customWidth="1"/>
    <col min="2547" max="2547" width="9.140625" hidden="1" customWidth="1"/>
    <col min="2548" max="2548" width="17.42578125" customWidth="1"/>
    <col min="2549" max="2549" width="10" bestFit="1" customWidth="1"/>
    <col min="2550" max="2550" width="7.85546875" customWidth="1"/>
    <col min="2551" max="2551" width="6.42578125" customWidth="1"/>
    <col min="2552" max="2552" width="9.140625" hidden="1" customWidth="1"/>
    <col min="2553" max="2553" width="7" customWidth="1"/>
    <col min="2554" max="2554" width="6" customWidth="1"/>
    <col min="2555" max="2555" width="7.7109375" customWidth="1"/>
    <col min="2556" max="2586" width="3.42578125" customWidth="1"/>
    <col min="2587" max="2587" width="4.5703125" customWidth="1"/>
    <col min="2588" max="2588" width="6.7109375" customWidth="1"/>
    <col min="2589" max="2589" width="8" customWidth="1"/>
    <col min="2590" max="2590" width="8.28515625" customWidth="1"/>
    <col min="2591" max="2599" width="3.42578125" customWidth="1"/>
    <col min="2600" max="2600" width="4.28515625" customWidth="1"/>
    <col min="2601" max="2601" width="10.28515625" customWidth="1"/>
    <col min="2602" max="2602" width="7" customWidth="1"/>
    <col min="2603" max="2625" width="9.140625" customWidth="1"/>
    <col min="2802" max="2802" width="5.28515625" customWidth="1"/>
    <col min="2803" max="2803" width="9.140625" hidden="1" customWidth="1"/>
    <col min="2804" max="2804" width="17.42578125" customWidth="1"/>
    <col min="2805" max="2805" width="10" bestFit="1" customWidth="1"/>
    <col min="2806" max="2806" width="7.85546875" customWidth="1"/>
    <col min="2807" max="2807" width="6.42578125" customWidth="1"/>
    <col min="2808" max="2808" width="9.140625" hidden="1" customWidth="1"/>
    <col min="2809" max="2809" width="7" customWidth="1"/>
    <col min="2810" max="2810" width="6" customWidth="1"/>
    <col min="2811" max="2811" width="7.7109375" customWidth="1"/>
    <col min="2812" max="2842" width="3.42578125" customWidth="1"/>
    <col min="2843" max="2843" width="4.5703125" customWidth="1"/>
    <col min="2844" max="2844" width="6.7109375" customWidth="1"/>
    <col min="2845" max="2845" width="8" customWidth="1"/>
    <col min="2846" max="2846" width="8.28515625" customWidth="1"/>
    <col min="2847" max="2855" width="3.42578125" customWidth="1"/>
    <col min="2856" max="2856" width="4.28515625" customWidth="1"/>
    <col min="2857" max="2857" width="10.28515625" customWidth="1"/>
    <col min="2858" max="2858" width="7" customWidth="1"/>
    <col min="2859" max="2881" width="9.140625" customWidth="1"/>
    <col min="3058" max="3058" width="5.28515625" customWidth="1"/>
    <col min="3059" max="3059" width="9.140625" hidden="1" customWidth="1"/>
    <col min="3060" max="3060" width="17.42578125" customWidth="1"/>
    <col min="3061" max="3061" width="10" bestFit="1" customWidth="1"/>
    <col min="3062" max="3062" width="7.85546875" customWidth="1"/>
    <col min="3063" max="3063" width="6.42578125" customWidth="1"/>
    <col min="3064" max="3064" width="9.140625" hidden="1" customWidth="1"/>
    <col min="3065" max="3065" width="7" customWidth="1"/>
    <col min="3066" max="3066" width="6" customWidth="1"/>
    <col min="3067" max="3067" width="7.7109375" customWidth="1"/>
    <col min="3068" max="3098" width="3.42578125" customWidth="1"/>
    <col min="3099" max="3099" width="4.5703125" customWidth="1"/>
    <col min="3100" max="3100" width="6.7109375" customWidth="1"/>
    <col min="3101" max="3101" width="8" customWidth="1"/>
    <col min="3102" max="3102" width="8.28515625" customWidth="1"/>
    <col min="3103" max="3111" width="3.42578125" customWidth="1"/>
    <col min="3112" max="3112" width="4.28515625" customWidth="1"/>
    <col min="3113" max="3113" width="10.28515625" customWidth="1"/>
    <col min="3114" max="3114" width="7" customWidth="1"/>
    <col min="3115" max="3137" width="9.140625" customWidth="1"/>
    <col min="3314" max="3314" width="5.28515625" customWidth="1"/>
    <col min="3315" max="3315" width="9.140625" hidden="1" customWidth="1"/>
    <col min="3316" max="3316" width="17.42578125" customWidth="1"/>
    <col min="3317" max="3317" width="10" bestFit="1" customWidth="1"/>
    <col min="3318" max="3318" width="7.85546875" customWidth="1"/>
    <col min="3319" max="3319" width="6.42578125" customWidth="1"/>
    <col min="3320" max="3320" width="9.140625" hidden="1" customWidth="1"/>
    <col min="3321" max="3321" width="7" customWidth="1"/>
    <col min="3322" max="3322" width="6" customWidth="1"/>
    <col min="3323" max="3323" width="7.7109375" customWidth="1"/>
    <col min="3324" max="3354" width="3.42578125" customWidth="1"/>
    <col min="3355" max="3355" width="4.5703125" customWidth="1"/>
    <col min="3356" max="3356" width="6.7109375" customWidth="1"/>
    <col min="3357" max="3357" width="8" customWidth="1"/>
    <col min="3358" max="3358" width="8.28515625" customWidth="1"/>
    <col min="3359" max="3367" width="3.42578125" customWidth="1"/>
    <col min="3368" max="3368" width="4.28515625" customWidth="1"/>
    <col min="3369" max="3369" width="10.28515625" customWidth="1"/>
    <col min="3370" max="3370" width="7" customWidth="1"/>
    <col min="3371" max="3393" width="9.140625" customWidth="1"/>
    <col min="3570" max="3570" width="5.28515625" customWidth="1"/>
    <col min="3571" max="3571" width="9.140625" hidden="1" customWidth="1"/>
    <col min="3572" max="3572" width="17.42578125" customWidth="1"/>
    <col min="3573" max="3573" width="10" bestFit="1" customWidth="1"/>
    <col min="3574" max="3574" width="7.85546875" customWidth="1"/>
    <col min="3575" max="3575" width="6.42578125" customWidth="1"/>
    <col min="3576" max="3576" width="9.140625" hidden="1" customWidth="1"/>
    <col min="3577" max="3577" width="7" customWidth="1"/>
    <col min="3578" max="3578" width="6" customWidth="1"/>
    <col min="3579" max="3579" width="7.7109375" customWidth="1"/>
    <col min="3580" max="3610" width="3.42578125" customWidth="1"/>
    <col min="3611" max="3611" width="4.5703125" customWidth="1"/>
    <col min="3612" max="3612" width="6.7109375" customWidth="1"/>
    <col min="3613" max="3613" width="8" customWidth="1"/>
    <col min="3614" max="3614" width="8.28515625" customWidth="1"/>
    <col min="3615" max="3623" width="3.42578125" customWidth="1"/>
    <col min="3624" max="3624" width="4.28515625" customWidth="1"/>
    <col min="3625" max="3625" width="10.28515625" customWidth="1"/>
    <col min="3626" max="3626" width="7" customWidth="1"/>
    <col min="3627" max="3649" width="9.140625" customWidth="1"/>
    <col min="3826" max="3826" width="5.28515625" customWidth="1"/>
    <col min="3827" max="3827" width="9.140625" hidden="1" customWidth="1"/>
    <col min="3828" max="3828" width="17.42578125" customWidth="1"/>
    <col min="3829" max="3829" width="10" bestFit="1" customWidth="1"/>
    <col min="3830" max="3830" width="7.85546875" customWidth="1"/>
    <col min="3831" max="3831" width="6.42578125" customWidth="1"/>
    <col min="3832" max="3832" width="9.140625" hidden="1" customWidth="1"/>
    <col min="3833" max="3833" width="7" customWidth="1"/>
    <col min="3834" max="3834" width="6" customWidth="1"/>
    <col min="3835" max="3835" width="7.7109375" customWidth="1"/>
    <col min="3836" max="3866" width="3.42578125" customWidth="1"/>
    <col min="3867" max="3867" width="4.5703125" customWidth="1"/>
    <col min="3868" max="3868" width="6.7109375" customWidth="1"/>
    <col min="3869" max="3869" width="8" customWidth="1"/>
    <col min="3870" max="3870" width="8.28515625" customWidth="1"/>
    <col min="3871" max="3879" width="3.42578125" customWidth="1"/>
    <col min="3880" max="3880" width="4.28515625" customWidth="1"/>
    <col min="3881" max="3881" width="10.28515625" customWidth="1"/>
    <col min="3882" max="3882" width="7" customWidth="1"/>
    <col min="3883" max="3905" width="9.140625" customWidth="1"/>
    <col min="4082" max="4082" width="5.28515625" customWidth="1"/>
    <col min="4083" max="4083" width="9.140625" hidden="1" customWidth="1"/>
    <col min="4084" max="4084" width="17.42578125" customWidth="1"/>
    <col min="4085" max="4085" width="10" bestFit="1" customWidth="1"/>
    <col min="4086" max="4086" width="7.85546875" customWidth="1"/>
    <col min="4087" max="4087" width="6.42578125" customWidth="1"/>
    <col min="4088" max="4088" width="9.140625" hidden="1" customWidth="1"/>
    <col min="4089" max="4089" width="7" customWidth="1"/>
    <col min="4090" max="4090" width="6" customWidth="1"/>
    <col min="4091" max="4091" width="7.7109375" customWidth="1"/>
    <col min="4092" max="4122" width="3.42578125" customWidth="1"/>
    <col min="4123" max="4123" width="4.5703125" customWidth="1"/>
    <col min="4124" max="4124" width="6.7109375" customWidth="1"/>
    <col min="4125" max="4125" width="8" customWidth="1"/>
    <col min="4126" max="4126" width="8.28515625" customWidth="1"/>
    <col min="4127" max="4135" width="3.42578125" customWidth="1"/>
    <col min="4136" max="4136" width="4.28515625" customWidth="1"/>
    <col min="4137" max="4137" width="10.28515625" customWidth="1"/>
    <col min="4138" max="4138" width="7" customWidth="1"/>
    <col min="4139" max="4161" width="9.140625" customWidth="1"/>
    <col min="4338" max="4338" width="5.28515625" customWidth="1"/>
    <col min="4339" max="4339" width="9.140625" hidden="1" customWidth="1"/>
    <col min="4340" max="4340" width="17.42578125" customWidth="1"/>
    <col min="4341" max="4341" width="10" bestFit="1" customWidth="1"/>
    <col min="4342" max="4342" width="7.85546875" customWidth="1"/>
    <col min="4343" max="4343" width="6.42578125" customWidth="1"/>
    <col min="4344" max="4344" width="9.140625" hidden="1" customWidth="1"/>
    <col min="4345" max="4345" width="7" customWidth="1"/>
    <col min="4346" max="4346" width="6" customWidth="1"/>
    <col min="4347" max="4347" width="7.7109375" customWidth="1"/>
    <col min="4348" max="4378" width="3.42578125" customWidth="1"/>
    <col min="4379" max="4379" width="4.5703125" customWidth="1"/>
    <col min="4380" max="4380" width="6.7109375" customWidth="1"/>
    <col min="4381" max="4381" width="8" customWidth="1"/>
    <col min="4382" max="4382" width="8.28515625" customWidth="1"/>
    <col min="4383" max="4391" width="3.42578125" customWidth="1"/>
    <col min="4392" max="4392" width="4.28515625" customWidth="1"/>
    <col min="4393" max="4393" width="10.28515625" customWidth="1"/>
    <col min="4394" max="4394" width="7" customWidth="1"/>
    <col min="4395" max="4417" width="9.140625" customWidth="1"/>
    <col min="4594" max="4594" width="5.28515625" customWidth="1"/>
    <col min="4595" max="4595" width="9.140625" hidden="1" customWidth="1"/>
    <col min="4596" max="4596" width="17.42578125" customWidth="1"/>
    <col min="4597" max="4597" width="10" bestFit="1" customWidth="1"/>
    <col min="4598" max="4598" width="7.85546875" customWidth="1"/>
    <col min="4599" max="4599" width="6.42578125" customWidth="1"/>
    <col min="4600" max="4600" width="9.140625" hidden="1" customWidth="1"/>
    <col min="4601" max="4601" width="7" customWidth="1"/>
    <col min="4602" max="4602" width="6" customWidth="1"/>
    <col min="4603" max="4603" width="7.7109375" customWidth="1"/>
    <col min="4604" max="4634" width="3.42578125" customWidth="1"/>
    <col min="4635" max="4635" width="4.5703125" customWidth="1"/>
    <col min="4636" max="4636" width="6.7109375" customWidth="1"/>
    <col min="4637" max="4637" width="8" customWidth="1"/>
    <col min="4638" max="4638" width="8.28515625" customWidth="1"/>
    <col min="4639" max="4647" width="3.42578125" customWidth="1"/>
    <col min="4648" max="4648" width="4.28515625" customWidth="1"/>
    <col min="4649" max="4649" width="10.28515625" customWidth="1"/>
    <col min="4650" max="4650" width="7" customWidth="1"/>
    <col min="4651" max="4673" width="9.140625" customWidth="1"/>
    <col min="4850" max="4850" width="5.28515625" customWidth="1"/>
    <col min="4851" max="4851" width="9.140625" hidden="1" customWidth="1"/>
    <col min="4852" max="4852" width="17.42578125" customWidth="1"/>
    <col min="4853" max="4853" width="10" bestFit="1" customWidth="1"/>
    <col min="4854" max="4854" width="7.85546875" customWidth="1"/>
    <col min="4855" max="4855" width="6.42578125" customWidth="1"/>
    <col min="4856" max="4856" width="9.140625" hidden="1" customWidth="1"/>
    <col min="4857" max="4857" width="7" customWidth="1"/>
    <col min="4858" max="4858" width="6" customWidth="1"/>
    <col min="4859" max="4859" width="7.7109375" customWidth="1"/>
    <col min="4860" max="4890" width="3.42578125" customWidth="1"/>
    <col min="4891" max="4891" width="4.5703125" customWidth="1"/>
    <col min="4892" max="4892" width="6.7109375" customWidth="1"/>
    <col min="4893" max="4893" width="8" customWidth="1"/>
    <col min="4894" max="4894" width="8.28515625" customWidth="1"/>
    <col min="4895" max="4903" width="3.42578125" customWidth="1"/>
    <col min="4904" max="4904" width="4.28515625" customWidth="1"/>
    <col min="4905" max="4905" width="10.28515625" customWidth="1"/>
    <col min="4906" max="4906" width="7" customWidth="1"/>
    <col min="4907" max="4929" width="9.140625" customWidth="1"/>
    <col min="5106" max="5106" width="5.28515625" customWidth="1"/>
    <col min="5107" max="5107" width="9.140625" hidden="1" customWidth="1"/>
    <col min="5108" max="5108" width="17.42578125" customWidth="1"/>
    <col min="5109" max="5109" width="10" bestFit="1" customWidth="1"/>
    <col min="5110" max="5110" width="7.85546875" customWidth="1"/>
    <col min="5111" max="5111" width="6.42578125" customWidth="1"/>
    <col min="5112" max="5112" width="9.140625" hidden="1" customWidth="1"/>
    <col min="5113" max="5113" width="7" customWidth="1"/>
    <col min="5114" max="5114" width="6" customWidth="1"/>
    <col min="5115" max="5115" width="7.7109375" customWidth="1"/>
    <col min="5116" max="5146" width="3.42578125" customWidth="1"/>
    <col min="5147" max="5147" width="4.5703125" customWidth="1"/>
    <col min="5148" max="5148" width="6.7109375" customWidth="1"/>
    <col min="5149" max="5149" width="8" customWidth="1"/>
    <col min="5150" max="5150" width="8.28515625" customWidth="1"/>
    <col min="5151" max="5159" width="3.42578125" customWidth="1"/>
    <col min="5160" max="5160" width="4.28515625" customWidth="1"/>
    <col min="5161" max="5161" width="10.28515625" customWidth="1"/>
    <col min="5162" max="5162" width="7" customWidth="1"/>
    <col min="5163" max="5185" width="9.140625" customWidth="1"/>
    <col min="5362" max="5362" width="5.28515625" customWidth="1"/>
    <col min="5363" max="5363" width="9.140625" hidden="1" customWidth="1"/>
    <col min="5364" max="5364" width="17.42578125" customWidth="1"/>
    <col min="5365" max="5365" width="10" bestFit="1" customWidth="1"/>
    <col min="5366" max="5366" width="7.85546875" customWidth="1"/>
    <col min="5367" max="5367" width="6.42578125" customWidth="1"/>
    <col min="5368" max="5368" width="9.140625" hidden="1" customWidth="1"/>
    <col min="5369" max="5369" width="7" customWidth="1"/>
    <col min="5370" max="5370" width="6" customWidth="1"/>
    <col min="5371" max="5371" width="7.7109375" customWidth="1"/>
    <col min="5372" max="5402" width="3.42578125" customWidth="1"/>
    <col min="5403" max="5403" width="4.5703125" customWidth="1"/>
    <col min="5404" max="5404" width="6.7109375" customWidth="1"/>
    <col min="5405" max="5405" width="8" customWidth="1"/>
    <col min="5406" max="5406" width="8.28515625" customWidth="1"/>
    <col min="5407" max="5415" width="3.42578125" customWidth="1"/>
    <col min="5416" max="5416" width="4.28515625" customWidth="1"/>
    <col min="5417" max="5417" width="10.28515625" customWidth="1"/>
    <col min="5418" max="5418" width="7" customWidth="1"/>
    <col min="5419" max="5441" width="9.140625" customWidth="1"/>
    <col min="5618" max="5618" width="5.28515625" customWidth="1"/>
    <col min="5619" max="5619" width="9.140625" hidden="1" customWidth="1"/>
    <col min="5620" max="5620" width="17.42578125" customWidth="1"/>
    <col min="5621" max="5621" width="10" bestFit="1" customWidth="1"/>
    <col min="5622" max="5622" width="7.85546875" customWidth="1"/>
    <col min="5623" max="5623" width="6.42578125" customWidth="1"/>
    <col min="5624" max="5624" width="9.140625" hidden="1" customWidth="1"/>
    <col min="5625" max="5625" width="7" customWidth="1"/>
    <col min="5626" max="5626" width="6" customWidth="1"/>
    <col min="5627" max="5627" width="7.7109375" customWidth="1"/>
    <col min="5628" max="5658" width="3.42578125" customWidth="1"/>
    <col min="5659" max="5659" width="4.5703125" customWidth="1"/>
    <col min="5660" max="5660" width="6.7109375" customWidth="1"/>
    <col min="5661" max="5661" width="8" customWidth="1"/>
    <col min="5662" max="5662" width="8.28515625" customWidth="1"/>
    <col min="5663" max="5671" width="3.42578125" customWidth="1"/>
    <col min="5672" max="5672" width="4.28515625" customWidth="1"/>
    <col min="5673" max="5673" width="10.28515625" customWidth="1"/>
    <col min="5674" max="5674" width="7" customWidth="1"/>
    <col min="5675" max="5697" width="9.140625" customWidth="1"/>
    <col min="5874" max="5874" width="5.28515625" customWidth="1"/>
    <col min="5875" max="5875" width="9.140625" hidden="1" customWidth="1"/>
    <col min="5876" max="5876" width="17.42578125" customWidth="1"/>
    <col min="5877" max="5877" width="10" bestFit="1" customWidth="1"/>
    <col min="5878" max="5878" width="7.85546875" customWidth="1"/>
    <col min="5879" max="5879" width="6.42578125" customWidth="1"/>
    <col min="5880" max="5880" width="9.140625" hidden="1" customWidth="1"/>
    <col min="5881" max="5881" width="7" customWidth="1"/>
    <col min="5882" max="5882" width="6" customWidth="1"/>
    <col min="5883" max="5883" width="7.7109375" customWidth="1"/>
    <col min="5884" max="5914" width="3.42578125" customWidth="1"/>
    <col min="5915" max="5915" width="4.5703125" customWidth="1"/>
    <col min="5916" max="5916" width="6.7109375" customWidth="1"/>
    <col min="5917" max="5917" width="8" customWidth="1"/>
    <col min="5918" max="5918" width="8.28515625" customWidth="1"/>
    <col min="5919" max="5927" width="3.42578125" customWidth="1"/>
    <col min="5928" max="5928" width="4.28515625" customWidth="1"/>
    <col min="5929" max="5929" width="10.28515625" customWidth="1"/>
    <col min="5930" max="5930" width="7" customWidth="1"/>
    <col min="5931" max="5953" width="9.140625" customWidth="1"/>
    <col min="6130" max="6130" width="5.28515625" customWidth="1"/>
    <col min="6131" max="6131" width="9.140625" hidden="1" customWidth="1"/>
    <col min="6132" max="6132" width="17.42578125" customWidth="1"/>
    <col min="6133" max="6133" width="10" bestFit="1" customWidth="1"/>
    <col min="6134" max="6134" width="7.85546875" customWidth="1"/>
    <col min="6135" max="6135" width="6.42578125" customWidth="1"/>
    <col min="6136" max="6136" width="9.140625" hidden="1" customWidth="1"/>
    <col min="6137" max="6137" width="7" customWidth="1"/>
    <col min="6138" max="6138" width="6" customWidth="1"/>
    <col min="6139" max="6139" width="7.7109375" customWidth="1"/>
    <col min="6140" max="6170" width="3.42578125" customWidth="1"/>
    <col min="6171" max="6171" width="4.5703125" customWidth="1"/>
    <col min="6172" max="6172" width="6.7109375" customWidth="1"/>
    <col min="6173" max="6173" width="8" customWidth="1"/>
    <col min="6174" max="6174" width="8.28515625" customWidth="1"/>
    <col min="6175" max="6183" width="3.42578125" customWidth="1"/>
    <col min="6184" max="6184" width="4.28515625" customWidth="1"/>
    <col min="6185" max="6185" width="10.28515625" customWidth="1"/>
    <col min="6186" max="6186" width="7" customWidth="1"/>
    <col min="6187" max="6209" width="9.140625" customWidth="1"/>
    <col min="6386" max="6386" width="5.28515625" customWidth="1"/>
    <col min="6387" max="6387" width="9.140625" hidden="1" customWidth="1"/>
    <col min="6388" max="6388" width="17.42578125" customWidth="1"/>
    <col min="6389" max="6389" width="10" bestFit="1" customWidth="1"/>
    <col min="6390" max="6390" width="7.85546875" customWidth="1"/>
    <col min="6391" max="6391" width="6.42578125" customWidth="1"/>
    <col min="6392" max="6392" width="9.140625" hidden="1" customWidth="1"/>
    <col min="6393" max="6393" width="7" customWidth="1"/>
    <col min="6394" max="6394" width="6" customWidth="1"/>
    <col min="6395" max="6395" width="7.7109375" customWidth="1"/>
    <col min="6396" max="6426" width="3.42578125" customWidth="1"/>
    <col min="6427" max="6427" width="4.5703125" customWidth="1"/>
    <col min="6428" max="6428" width="6.7109375" customWidth="1"/>
    <col min="6429" max="6429" width="8" customWidth="1"/>
    <col min="6430" max="6430" width="8.28515625" customWidth="1"/>
    <col min="6431" max="6439" width="3.42578125" customWidth="1"/>
    <col min="6440" max="6440" width="4.28515625" customWidth="1"/>
    <col min="6441" max="6441" width="10.28515625" customWidth="1"/>
    <col min="6442" max="6442" width="7" customWidth="1"/>
    <col min="6443" max="6465" width="9.140625" customWidth="1"/>
    <col min="6642" max="6642" width="5.28515625" customWidth="1"/>
    <col min="6643" max="6643" width="9.140625" hidden="1" customWidth="1"/>
    <col min="6644" max="6644" width="17.42578125" customWidth="1"/>
    <col min="6645" max="6645" width="10" bestFit="1" customWidth="1"/>
    <col min="6646" max="6646" width="7.85546875" customWidth="1"/>
    <col min="6647" max="6647" width="6.42578125" customWidth="1"/>
    <col min="6648" max="6648" width="9.140625" hidden="1" customWidth="1"/>
    <col min="6649" max="6649" width="7" customWidth="1"/>
    <col min="6650" max="6650" width="6" customWidth="1"/>
    <col min="6651" max="6651" width="7.7109375" customWidth="1"/>
    <col min="6652" max="6682" width="3.42578125" customWidth="1"/>
    <col min="6683" max="6683" width="4.5703125" customWidth="1"/>
    <col min="6684" max="6684" width="6.7109375" customWidth="1"/>
    <col min="6685" max="6685" width="8" customWidth="1"/>
    <col min="6686" max="6686" width="8.28515625" customWidth="1"/>
    <col min="6687" max="6695" width="3.42578125" customWidth="1"/>
    <col min="6696" max="6696" width="4.28515625" customWidth="1"/>
    <col min="6697" max="6697" width="10.28515625" customWidth="1"/>
    <col min="6698" max="6698" width="7" customWidth="1"/>
    <col min="6699" max="6721" width="9.140625" customWidth="1"/>
    <col min="6898" max="6898" width="5.28515625" customWidth="1"/>
    <col min="6899" max="6899" width="9.140625" hidden="1" customWidth="1"/>
    <col min="6900" max="6900" width="17.42578125" customWidth="1"/>
    <col min="6901" max="6901" width="10" bestFit="1" customWidth="1"/>
    <col min="6902" max="6902" width="7.85546875" customWidth="1"/>
    <col min="6903" max="6903" width="6.42578125" customWidth="1"/>
    <col min="6904" max="6904" width="9.140625" hidden="1" customWidth="1"/>
    <col min="6905" max="6905" width="7" customWidth="1"/>
    <col min="6906" max="6906" width="6" customWidth="1"/>
    <col min="6907" max="6907" width="7.7109375" customWidth="1"/>
    <col min="6908" max="6938" width="3.42578125" customWidth="1"/>
    <col min="6939" max="6939" width="4.5703125" customWidth="1"/>
    <col min="6940" max="6940" width="6.7109375" customWidth="1"/>
    <col min="6941" max="6941" width="8" customWidth="1"/>
    <col min="6942" max="6942" width="8.28515625" customWidth="1"/>
    <col min="6943" max="6951" width="3.42578125" customWidth="1"/>
    <col min="6952" max="6952" width="4.28515625" customWidth="1"/>
    <col min="6953" max="6953" width="10.28515625" customWidth="1"/>
    <col min="6954" max="6954" width="7" customWidth="1"/>
    <col min="6955" max="6977" width="9.140625" customWidth="1"/>
    <col min="7154" max="7154" width="5.28515625" customWidth="1"/>
    <col min="7155" max="7155" width="9.140625" hidden="1" customWidth="1"/>
    <col min="7156" max="7156" width="17.42578125" customWidth="1"/>
    <col min="7157" max="7157" width="10" bestFit="1" customWidth="1"/>
    <col min="7158" max="7158" width="7.85546875" customWidth="1"/>
    <col min="7159" max="7159" width="6.42578125" customWidth="1"/>
    <col min="7160" max="7160" width="9.140625" hidden="1" customWidth="1"/>
    <col min="7161" max="7161" width="7" customWidth="1"/>
    <col min="7162" max="7162" width="6" customWidth="1"/>
    <col min="7163" max="7163" width="7.7109375" customWidth="1"/>
    <col min="7164" max="7194" width="3.42578125" customWidth="1"/>
    <col min="7195" max="7195" width="4.5703125" customWidth="1"/>
    <col min="7196" max="7196" width="6.7109375" customWidth="1"/>
    <col min="7197" max="7197" width="8" customWidth="1"/>
    <col min="7198" max="7198" width="8.28515625" customWidth="1"/>
    <col min="7199" max="7207" width="3.42578125" customWidth="1"/>
    <col min="7208" max="7208" width="4.28515625" customWidth="1"/>
    <col min="7209" max="7209" width="10.28515625" customWidth="1"/>
    <col min="7210" max="7210" width="7" customWidth="1"/>
    <col min="7211" max="7233" width="9.140625" customWidth="1"/>
    <col min="7410" max="7410" width="5.28515625" customWidth="1"/>
    <col min="7411" max="7411" width="9.140625" hidden="1" customWidth="1"/>
    <col min="7412" max="7412" width="17.42578125" customWidth="1"/>
    <col min="7413" max="7413" width="10" bestFit="1" customWidth="1"/>
    <col min="7414" max="7414" width="7.85546875" customWidth="1"/>
    <col min="7415" max="7415" width="6.42578125" customWidth="1"/>
    <col min="7416" max="7416" width="9.140625" hidden="1" customWidth="1"/>
    <col min="7417" max="7417" width="7" customWidth="1"/>
    <col min="7418" max="7418" width="6" customWidth="1"/>
    <col min="7419" max="7419" width="7.7109375" customWidth="1"/>
    <col min="7420" max="7450" width="3.42578125" customWidth="1"/>
    <col min="7451" max="7451" width="4.5703125" customWidth="1"/>
    <col min="7452" max="7452" width="6.7109375" customWidth="1"/>
    <col min="7453" max="7453" width="8" customWidth="1"/>
    <col min="7454" max="7454" width="8.28515625" customWidth="1"/>
    <col min="7455" max="7463" width="3.42578125" customWidth="1"/>
    <col min="7464" max="7464" width="4.28515625" customWidth="1"/>
    <col min="7465" max="7465" width="10.28515625" customWidth="1"/>
    <col min="7466" max="7466" width="7" customWidth="1"/>
    <col min="7467" max="7489" width="9.140625" customWidth="1"/>
    <col min="7666" max="7666" width="5.28515625" customWidth="1"/>
    <col min="7667" max="7667" width="9.140625" hidden="1" customWidth="1"/>
    <col min="7668" max="7668" width="17.42578125" customWidth="1"/>
    <col min="7669" max="7669" width="10" bestFit="1" customWidth="1"/>
    <col min="7670" max="7670" width="7.85546875" customWidth="1"/>
    <col min="7671" max="7671" width="6.42578125" customWidth="1"/>
    <col min="7672" max="7672" width="9.140625" hidden="1" customWidth="1"/>
    <col min="7673" max="7673" width="7" customWidth="1"/>
    <col min="7674" max="7674" width="6" customWidth="1"/>
    <col min="7675" max="7675" width="7.7109375" customWidth="1"/>
    <col min="7676" max="7706" width="3.42578125" customWidth="1"/>
    <col min="7707" max="7707" width="4.5703125" customWidth="1"/>
    <col min="7708" max="7708" width="6.7109375" customWidth="1"/>
    <col min="7709" max="7709" width="8" customWidth="1"/>
    <col min="7710" max="7710" width="8.28515625" customWidth="1"/>
    <col min="7711" max="7719" width="3.42578125" customWidth="1"/>
    <col min="7720" max="7720" width="4.28515625" customWidth="1"/>
    <col min="7721" max="7721" width="10.28515625" customWidth="1"/>
    <col min="7722" max="7722" width="7" customWidth="1"/>
    <col min="7723" max="7745" width="9.140625" customWidth="1"/>
    <col min="7922" max="7922" width="5.28515625" customWidth="1"/>
    <col min="7923" max="7923" width="9.140625" hidden="1" customWidth="1"/>
    <col min="7924" max="7924" width="17.42578125" customWidth="1"/>
    <col min="7925" max="7925" width="10" bestFit="1" customWidth="1"/>
    <col min="7926" max="7926" width="7.85546875" customWidth="1"/>
    <col min="7927" max="7927" width="6.42578125" customWidth="1"/>
    <col min="7928" max="7928" width="9.140625" hidden="1" customWidth="1"/>
    <col min="7929" max="7929" width="7" customWidth="1"/>
    <col min="7930" max="7930" width="6" customWidth="1"/>
    <col min="7931" max="7931" width="7.7109375" customWidth="1"/>
    <col min="7932" max="7962" width="3.42578125" customWidth="1"/>
    <col min="7963" max="7963" width="4.5703125" customWidth="1"/>
    <col min="7964" max="7964" width="6.7109375" customWidth="1"/>
    <col min="7965" max="7965" width="8" customWidth="1"/>
    <col min="7966" max="7966" width="8.28515625" customWidth="1"/>
    <col min="7967" max="7975" width="3.42578125" customWidth="1"/>
    <col min="7976" max="7976" width="4.28515625" customWidth="1"/>
    <col min="7977" max="7977" width="10.28515625" customWidth="1"/>
    <col min="7978" max="7978" width="7" customWidth="1"/>
    <col min="7979" max="8001" width="9.140625" customWidth="1"/>
    <col min="8178" max="8178" width="5.28515625" customWidth="1"/>
    <col min="8179" max="8179" width="9.140625" hidden="1" customWidth="1"/>
    <col min="8180" max="8180" width="17.42578125" customWidth="1"/>
    <col min="8181" max="8181" width="10" bestFit="1" customWidth="1"/>
    <col min="8182" max="8182" width="7.85546875" customWidth="1"/>
    <col min="8183" max="8183" width="6.42578125" customWidth="1"/>
    <col min="8184" max="8184" width="9.140625" hidden="1" customWidth="1"/>
    <col min="8185" max="8185" width="7" customWidth="1"/>
    <col min="8186" max="8186" width="6" customWidth="1"/>
    <col min="8187" max="8187" width="7.7109375" customWidth="1"/>
    <col min="8188" max="8218" width="3.42578125" customWidth="1"/>
    <col min="8219" max="8219" width="4.5703125" customWidth="1"/>
    <col min="8220" max="8220" width="6.7109375" customWidth="1"/>
    <col min="8221" max="8221" width="8" customWidth="1"/>
    <col min="8222" max="8222" width="8.28515625" customWidth="1"/>
    <col min="8223" max="8231" width="3.42578125" customWidth="1"/>
    <col min="8232" max="8232" width="4.28515625" customWidth="1"/>
    <col min="8233" max="8233" width="10.28515625" customWidth="1"/>
    <col min="8234" max="8234" width="7" customWidth="1"/>
    <col min="8235" max="8257" width="9.140625" customWidth="1"/>
    <col min="8434" max="8434" width="5.28515625" customWidth="1"/>
    <col min="8435" max="8435" width="9.140625" hidden="1" customWidth="1"/>
    <col min="8436" max="8436" width="17.42578125" customWidth="1"/>
    <col min="8437" max="8437" width="10" bestFit="1" customWidth="1"/>
    <col min="8438" max="8438" width="7.85546875" customWidth="1"/>
    <col min="8439" max="8439" width="6.42578125" customWidth="1"/>
    <col min="8440" max="8440" width="9.140625" hidden="1" customWidth="1"/>
    <col min="8441" max="8441" width="7" customWidth="1"/>
    <col min="8442" max="8442" width="6" customWidth="1"/>
    <col min="8443" max="8443" width="7.7109375" customWidth="1"/>
    <col min="8444" max="8474" width="3.42578125" customWidth="1"/>
    <col min="8475" max="8475" width="4.5703125" customWidth="1"/>
    <col min="8476" max="8476" width="6.7109375" customWidth="1"/>
    <col min="8477" max="8477" width="8" customWidth="1"/>
    <col min="8478" max="8478" width="8.28515625" customWidth="1"/>
    <col min="8479" max="8487" width="3.42578125" customWidth="1"/>
    <col min="8488" max="8488" width="4.28515625" customWidth="1"/>
    <col min="8489" max="8489" width="10.28515625" customWidth="1"/>
    <col min="8490" max="8490" width="7" customWidth="1"/>
    <col min="8491" max="8513" width="9.140625" customWidth="1"/>
    <col min="8690" max="8690" width="5.28515625" customWidth="1"/>
    <col min="8691" max="8691" width="9.140625" hidden="1" customWidth="1"/>
    <col min="8692" max="8692" width="17.42578125" customWidth="1"/>
    <col min="8693" max="8693" width="10" bestFit="1" customWidth="1"/>
    <col min="8694" max="8694" width="7.85546875" customWidth="1"/>
    <col min="8695" max="8695" width="6.42578125" customWidth="1"/>
    <col min="8696" max="8696" width="9.140625" hidden="1" customWidth="1"/>
    <col min="8697" max="8697" width="7" customWidth="1"/>
    <col min="8698" max="8698" width="6" customWidth="1"/>
    <col min="8699" max="8699" width="7.7109375" customWidth="1"/>
    <col min="8700" max="8730" width="3.42578125" customWidth="1"/>
    <col min="8731" max="8731" width="4.5703125" customWidth="1"/>
    <col min="8732" max="8732" width="6.7109375" customWidth="1"/>
    <col min="8733" max="8733" width="8" customWidth="1"/>
    <col min="8734" max="8734" width="8.28515625" customWidth="1"/>
    <col min="8735" max="8743" width="3.42578125" customWidth="1"/>
    <col min="8744" max="8744" width="4.28515625" customWidth="1"/>
    <col min="8745" max="8745" width="10.28515625" customWidth="1"/>
    <col min="8746" max="8746" width="7" customWidth="1"/>
    <col min="8747" max="8769" width="9.140625" customWidth="1"/>
    <col min="8946" max="8946" width="5.28515625" customWidth="1"/>
    <col min="8947" max="8947" width="9.140625" hidden="1" customWidth="1"/>
    <col min="8948" max="8948" width="17.42578125" customWidth="1"/>
    <col min="8949" max="8949" width="10" bestFit="1" customWidth="1"/>
    <col min="8950" max="8950" width="7.85546875" customWidth="1"/>
    <col min="8951" max="8951" width="6.42578125" customWidth="1"/>
    <col min="8952" max="8952" width="9.140625" hidden="1" customWidth="1"/>
    <col min="8953" max="8953" width="7" customWidth="1"/>
    <col min="8954" max="8954" width="6" customWidth="1"/>
    <col min="8955" max="8955" width="7.7109375" customWidth="1"/>
    <col min="8956" max="8986" width="3.42578125" customWidth="1"/>
    <col min="8987" max="8987" width="4.5703125" customWidth="1"/>
    <col min="8988" max="8988" width="6.7109375" customWidth="1"/>
    <col min="8989" max="8989" width="8" customWidth="1"/>
    <col min="8990" max="8990" width="8.28515625" customWidth="1"/>
    <col min="8991" max="8999" width="3.42578125" customWidth="1"/>
    <col min="9000" max="9000" width="4.28515625" customWidth="1"/>
    <col min="9001" max="9001" width="10.28515625" customWidth="1"/>
    <col min="9002" max="9002" width="7" customWidth="1"/>
    <col min="9003" max="9025" width="9.140625" customWidth="1"/>
    <col min="9202" max="9202" width="5.28515625" customWidth="1"/>
    <col min="9203" max="9203" width="9.140625" hidden="1" customWidth="1"/>
    <col min="9204" max="9204" width="17.42578125" customWidth="1"/>
    <col min="9205" max="9205" width="10" bestFit="1" customWidth="1"/>
    <col min="9206" max="9206" width="7.85546875" customWidth="1"/>
    <col min="9207" max="9207" width="6.42578125" customWidth="1"/>
    <col min="9208" max="9208" width="9.140625" hidden="1" customWidth="1"/>
    <col min="9209" max="9209" width="7" customWidth="1"/>
    <col min="9210" max="9210" width="6" customWidth="1"/>
    <col min="9211" max="9211" width="7.7109375" customWidth="1"/>
    <col min="9212" max="9242" width="3.42578125" customWidth="1"/>
    <col min="9243" max="9243" width="4.5703125" customWidth="1"/>
    <col min="9244" max="9244" width="6.7109375" customWidth="1"/>
    <col min="9245" max="9245" width="8" customWidth="1"/>
    <col min="9246" max="9246" width="8.28515625" customWidth="1"/>
    <col min="9247" max="9255" width="3.42578125" customWidth="1"/>
    <col min="9256" max="9256" width="4.28515625" customWidth="1"/>
    <col min="9257" max="9257" width="10.28515625" customWidth="1"/>
    <col min="9258" max="9258" width="7" customWidth="1"/>
    <col min="9259" max="9281" width="9.140625" customWidth="1"/>
    <col min="9458" max="9458" width="5.28515625" customWidth="1"/>
    <col min="9459" max="9459" width="9.140625" hidden="1" customWidth="1"/>
    <col min="9460" max="9460" width="17.42578125" customWidth="1"/>
    <col min="9461" max="9461" width="10" bestFit="1" customWidth="1"/>
    <col min="9462" max="9462" width="7.85546875" customWidth="1"/>
    <col min="9463" max="9463" width="6.42578125" customWidth="1"/>
    <col min="9464" max="9464" width="9.140625" hidden="1" customWidth="1"/>
    <col min="9465" max="9465" width="7" customWidth="1"/>
    <col min="9466" max="9466" width="6" customWidth="1"/>
    <col min="9467" max="9467" width="7.7109375" customWidth="1"/>
    <col min="9468" max="9498" width="3.42578125" customWidth="1"/>
    <col min="9499" max="9499" width="4.5703125" customWidth="1"/>
    <col min="9500" max="9500" width="6.7109375" customWidth="1"/>
    <col min="9501" max="9501" width="8" customWidth="1"/>
    <col min="9502" max="9502" width="8.28515625" customWidth="1"/>
    <col min="9503" max="9511" width="3.42578125" customWidth="1"/>
    <col min="9512" max="9512" width="4.28515625" customWidth="1"/>
    <col min="9513" max="9513" width="10.28515625" customWidth="1"/>
    <col min="9514" max="9514" width="7" customWidth="1"/>
    <col min="9515" max="9537" width="9.140625" customWidth="1"/>
    <col min="9714" max="9714" width="5.28515625" customWidth="1"/>
    <col min="9715" max="9715" width="9.140625" hidden="1" customWidth="1"/>
    <col min="9716" max="9716" width="17.42578125" customWidth="1"/>
    <col min="9717" max="9717" width="10" bestFit="1" customWidth="1"/>
    <col min="9718" max="9718" width="7.85546875" customWidth="1"/>
    <col min="9719" max="9719" width="6.42578125" customWidth="1"/>
    <col min="9720" max="9720" width="9.140625" hidden="1" customWidth="1"/>
    <col min="9721" max="9721" width="7" customWidth="1"/>
    <col min="9722" max="9722" width="6" customWidth="1"/>
    <col min="9723" max="9723" width="7.7109375" customWidth="1"/>
    <col min="9724" max="9754" width="3.42578125" customWidth="1"/>
    <col min="9755" max="9755" width="4.5703125" customWidth="1"/>
    <col min="9756" max="9756" width="6.7109375" customWidth="1"/>
    <col min="9757" max="9757" width="8" customWidth="1"/>
    <col min="9758" max="9758" width="8.28515625" customWidth="1"/>
    <col min="9759" max="9767" width="3.42578125" customWidth="1"/>
    <col min="9768" max="9768" width="4.28515625" customWidth="1"/>
    <col min="9769" max="9769" width="10.28515625" customWidth="1"/>
    <col min="9770" max="9770" width="7" customWidth="1"/>
    <col min="9771" max="9793" width="9.140625" customWidth="1"/>
    <col min="9970" max="9970" width="5.28515625" customWidth="1"/>
    <col min="9971" max="9971" width="9.140625" hidden="1" customWidth="1"/>
    <col min="9972" max="9972" width="17.42578125" customWidth="1"/>
    <col min="9973" max="9973" width="10" bestFit="1" customWidth="1"/>
    <col min="9974" max="9974" width="7.85546875" customWidth="1"/>
    <col min="9975" max="9975" width="6.42578125" customWidth="1"/>
    <col min="9976" max="9976" width="9.140625" hidden="1" customWidth="1"/>
    <col min="9977" max="9977" width="7" customWidth="1"/>
    <col min="9978" max="9978" width="6" customWidth="1"/>
    <col min="9979" max="9979" width="7.7109375" customWidth="1"/>
    <col min="9980" max="10010" width="3.42578125" customWidth="1"/>
    <col min="10011" max="10011" width="4.5703125" customWidth="1"/>
    <col min="10012" max="10012" width="6.7109375" customWidth="1"/>
    <col min="10013" max="10013" width="8" customWidth="1"/>
    <col min="10014" max="10014" width="8.28515625" customWidth="1"/>
    <col min="10015" max="10023" width="3.42578125" customWidth="1"/>
    <col min="10024" max="10024" width="4.28515625" customWidth="1"/>
    <col min="10025" max="10025" width="10.28515625" customWidth="1"/>
    <col min="10026" max="10026" width="7" customWidth="1"/>
    <col min="10027" max="10049" width="9.140625" customWidth="1"/>
    <col min="10226" max="10226" width="5.28515625" customWidth="1"/>
    <col min="10227" max="10227" width="9.140625" hidden="1" customWidth="1"/>
    <col min="10228" max="10228" width="17.42578125" customWidth="1"/>
    <col min="10229" max="10229" width="10" bestFit="1" customWidth="1"/>
    <col min="10230" max="10230" width="7.85546875" customWidth="1"/>
    <col min="10231" max="10231" width="6.42578125" customWidth="1"/>
    <col min="10232" max="10232" width="9.140625" hidden="1" customWidth="1"/>
    <col min="10233" max="10233" width="7" customWidth="1"/>
    <col min="10234" max="10234" width="6" customWidth="1"/>
    <col min="10235" max="10235" width="7.7109375" customWidth="1"/>
    <col min="10236" max="10266" width="3.42578125" customWidth="1"/>
    <col min="10267" max="10267" width="4.5703125" customWidth="1"/>
    <col min="10268" max="10268" width="6.7109375" customWidth="1"/>
    <col min="10269" max="10269" width="8" customWidth="1"/>
    <col min="10270" max="10270" width="8.28515625" customWidth="1"/>
    <col min="10271" max="10279" width="3.42578125" customWidth="1"/>
    <col min="10280" max="10280" width="4.28515625" customWidth="1"/>
    <col min="10281" max="10281" width="10.28515625" customWidth="1"/>
    <col min="10282" max="10282" width="7" customWidth="1"/>
    <col min="10283" max="10305" width="9.140625" customWidth="1"/>
    <col min="10482" max="10482" width="5.28515625" customWidth="1"/>
    <col min="10483" max="10483" width="9.140625" hidden="1" customWidth="1"/>
    <col min="10484" max="10484" width="17.42578125" customWidth="1"/>
    <col min="10485" max="10485" width="10" bestFit="1" customWidth="1"/>
    <col min="10486" max="10486" width="7.85546875" customWidth="1"/>
    <col min="10487" max="10487" width="6.42578125" customWidth="1"/>
    <col min="10488" max="10488" width="9.140625" hidden="1" customWidth="1"/>
    <col min="10489" max="10489" width="7" customWidth="1"/>
    <col min="10490" max="10490" width="6" customWidth="1"/>
    <col min="10491" max="10491" width="7.7109375" customWidth="1"/>
    <col min="10492" max="10522" width="3.42578125" customWidth="1"/>
    <col min="10523" max="10523" width="4.5703125" customWidth="1"/>
    <col min="10524" max="10524" width="6.7109375" customWidth="1"/>
    <col min="10525" max="10525" width="8" customWidth="1"/>
    <col min="10526" max="10526" width="8.28515625" customWidth="1"/>
    <col min="10527" max="10535" width="3.42578125" customWidth="1"/>
    <col min="10536" max="10536" width="4.28515625" customWidth="1"/>
    <col min="10537" max="10537" width="10.28515625" customWidth="1"/>
    <col min="10538" max="10538" width="7" customWidth="1"/>
    <col min="10539" max="10561" width="9.140625" customWidth="1"/>
    <col min="10738" max="10738" width="5.28515625" customWidth="1"/>
    <col min="10739" max="10739" width="9.140625" hidden="1" customWidth="1"/>
    <col min="10740" max="10740" width="17.42578125" customWidth="1"/>
    <col min="10741" max="10741" width="10" bestFit="1" customWidth="1"/>
    <col min="10742" max="10742" width="7.85546875" customWidth="1"/>
    <col min="10743" max="10743" width="6.42578125" customWidth="1"/>
    <col min="10744" max="10744" width="9.140625" hidden="1" customWidth="1"/>
    <col min="10745" max="10745" width="7" customWidth="1"/>
    <col min="10746" max="10746" width="6" customWidth="1"/>
    <col min="10747" max="10747" width="7.7109375" customWidth="1"/>
    <col min="10748" max="10778" width="3.42578125" customWidth="1"/>
    <col min="10779" max="10779" width="4.5703125" customWidth="1"/>
    <col min="10780" max="10780" width="6.7109375" customWidth="1"/>
    <col min="10781" max="10781" width="8" customWidth="1"/>
    <col min="10782" max="10782" width="8.28515625" customWidth="1"/>
    <col min="10783" max="10791" width="3.42578125" customWidth="1"/>
    <col min="10792" max="10792" width="4.28515625" customWidth="1"/>
    <col min="10793" max="10793" width="10.28515625" customWidth="1"/>
    <col min="10794" max="10794" width="7" customWidth="1"/>
    <col min="10795" max="10817" width="9.140625" customWidth="1"/>
    <col min="10994" max="10994" width="5.28515625" customWidth="1"/>
    <col min="10995" max="10995" width="9.140625" hidden="1" customWidth="1"/>
    <col min="10996" max="10996" width="17.42578125" customWidth="1"/>
    <col min="10997" max="10997" width="10" bestFit="1" customWidth="1"/>
    <col min="10998" max="10998" width="7.85546875" customWidth="1"/>
    <col min="10999" max="10999" width="6.42578125" customWidth="1"/>
    <col min="11000" max="11000" width="9.140625" hidden="1" customWidth="1"/>
    <col min="11001" max="11001" width="7" customWidth="1"/>
    <col min="11002" max="11002" width="6" customWidth="1"/>
    <col min="11003" max="11003" width="7.7109375" customWidth="1"/>
    <col min="11004" max="11034" width="3.42578125" customWidth="1"/>
    <col min="11035" max="11035" width="4.5703125" customWidth="1"/>
    <col min="11036" max="11036" width="6.7109375" customWidth="1"/>
    <col min="11037" max="11037" width="8" customWidth="1"/>
    <col min="11038" max="11038" width="8.28515625" customWidth="1"/>
    <col min="11039" max="11047" width="3.42578125" customWidth="1"/>
    <col min="11048" max="11048" width="4.28515625" customWidth="1"/>
    <col min="11049" max="11049" width="10.28515625" customWidth="1"/>
    <col min="11050" max="11050" width="7" customWidth="1"/>
    <col min="11051" max="11073" width="9.140625" customWidth="1"/>
    <col min="11250" max="11250" width="5.28515625" customWidth="1"/>
    <col min="11251" max="11251" width="9.140625" hidden="1" customWidth="1"/>
    <col min="11252" max="11252" width="17.42578125" customWidth="1"/>
    <col min="11253" max="11253" width="10" bestFit="1" customWidth="1"/>
    <col min="11254" max="11254" width="7.85546875" customWidth="1"/>
    <col min="11255" max="11255" width="6.42578125" customWidth="1"/>
    <col min="11256" max="11256" width="9.140625" hidden="1" customWidth="1"/>
    <col min="11257" max="11257" width="7" customWidth="1"/>
    <col min="11258" max="11258" width="6" customWidth="1"/>
    <col min="11259" max="11259" width="7.7109375" customWidth="1"/>
    <col min="11260" max="11290" width="3.42578125" customWidth="1"/>
    <col min="11291" max="11291" width="4.5703125" customWidth="1"/>
    <col min="11292" max="11292" width="6.7109375" customWidth="1"/>
    <col min="11293" max="11293" width="8" customWidth="1"/>
    <col min="11294" max="11294" width="8.28515625" customWidth="1"/>
    <col min="11295" max="11303" width="3.42578125" customWidth="1"/>
    <col min="11304" max="11304" width="4.28515625" customWidth="1"/>
    <col min="11305" max="11305" width="10.28515625" customWidth="1"/>
    <col min="11306" max="11306" width="7" customWidth="1"/>
    <col min="11307" max="11329" width="9.140625" customWidth="1"/>
    <col min="11506" max="11506" width="5.28515625" customWidth="1"/>
    <col min="11507" max="11507" width="9.140625" hidden="1" customWidth="1"/>
    <col min="11508" max="11508" width="17.42578125" customWidth="1"/>
    <col min="11509" max="11509" width="10" bestFit="1" customWidth="1"/>
    <col min="11510" max="11510" width="7.85546875" customWidth="1"/>
    <col min="11511" max="11511" width="6.42578125" customWidth="1"/>
    <col min="11512" max="11512" width="9.140625" hidden="1" customWidth="1"/>
    <col min="11513" max="11513" width="7" customWidth="1"/>
    <col min="11514" max="11514" width="6" customWidth="1"/>
    <col min="11515" max="11515" width="7.7109375" customWidth="1"/>
    <col min="11516" max="11546" width="3.42578125" customWidth="1"/>
    <col min="11547" max="11547" width="4.5703125" customWidth="1"/>
    <col min="11548" max="11548" width="6.7109375" customWidth="1"/>
    <col min="11549" max="11549" width="8" customWidth="1"/>
    <col min="11550" max="11550" width="8.28515625" customWidth="1"/>
    <col min="11551" max="11559" width="3.42578125" customWidth="1"/>
    <col min="11560" max="11560" width="4.28515625" customWidth="1"/>
    <col min="11561" max="11561" width="10.28515625" customWidth="1"/>
    <col min="11562" max="11562" width="7" customWidth="1"/>
    <col min="11563" max="11585" width="9.140625" customWidth="1"/>
    <col min="11762" max="11762" width="5.28515625" customWidth="1"/>
    <col min="11763" max="11763" width="9.140625" hidden="1" customWidth="1"/>
    <col min="11764" max="11764" width="17.42578125" customWidth="1"/>
    <col min="11765" max="11765" width="10" bestFit="1" customWidth="1"/>
    <col min="11766" max="11766" width="7.85546875" customWidth="1"/>
    <col min="11767" max="11767" width="6.42578125" customWidth="1"/>
    <col min="11768" max="11768" width="9.140625" hidden="1" customWidth="1"/>
    <col min="11769" max="11769" width="7" customWidth="1"/>
    <col min="11770" max="11770" width="6" customWidth="1"/>
    <col min="11771" max="11771" width="7.7109375" customWidth="1"/>
    <col min="11772" max="11802" width="3.42578125" customWidth="1"/>
    <col min="11803" max="11803" width="4.5703125" customWidth="1"/>
    <col min="11804" max="11804" width="6.7109375" customWidth="1"/>
    <col min="11805" max="11805" width="8" customWidth="1"/>
    <col min="11806" max="11806" width="8.28515625" customWidth="1"/>
    <col min="11807" max="11815" width="3.42578125" customWidth="1"/>
    <col min="11816" max="11816" width="4.28515625" customWidth="1"/>
    <col min="11817" max="11817" width="10.28515625" customWidth="1"/>
    <col min="11818" max="11818" width="7" customWidth="1"/>
    <col min="11819" max="11841" width="9.140625" customWidth="1"/>
    <col min="12018" max="12018" width="5.28515625" customWidth="1"/>
    <col min="12019" max="12019" width="9.140625" hidden="1" customWidth="1"/>
    <col min="12020" max="12020" width="17.42578125" customWidth="1"/>
    <col min="12021" max="12021" width="10" bestFit="1" customWidth="1"/>
    <col min="12022" max="12022" width="7.85546875" customWidth="1"/>
    <col min="12023" max="12023" width="6.42578125" customWidth="1"/>
    <col min="12024" max="12024" width="9.140625" hidden="1" customWidth="1"/>
    <col min="12025" max="12025" width="7" customWidth="1"/>
    <col min="12026" max="12026" width="6" customWidth="1"/>
    <col min="12027" max="12027" width="7.7109375" customWidth="1"/>
    <col min="12028" max="12058" width="3.42578125" customWidth="1"/>
    <col min="12059" max="12059" width="4.5703125" customWidth="1"/>
    <col min="12060" max="12060" width="6.7109375" customWidth="1"/>
    <col min="12061" max="12061" width="8" customWidth="1"/>
    <col min="12062" max="12062" width="8.28515625" customWidth="1"/>
    <col min="12063" max="12071" width="3.42578125" customWidth="1"/>
    <col min="12072" max="12072" width="4.28515625" customWidth="1"/>
    <col min="12073" max="12073" width="10.28515625" customWidth="1"/>
    <col min="12074" max="12074" width="7" customWidth="1"/>
    <col min="12075" max="12097" width="9.140625" customWidth="1"/>
    <col min="12274" max="12274" width="5.28515625" customWidth="1"/>
    <col min="12275" max="12275" width="9.140625" hidden="1" customWidth="1"/>
    <col min="12276" max="12276" width="17.42578125" customWidth="1"/>
    <col min="12277" max="12277" width="10" bestFit="1" customWidth="1"/>
    <col min="12278" max="12278" width="7.85546875" customWidth="1"/>
    <col min="12279" max="12279" width="6.42578125" customWidth="1"/>
    <col min="12280" max="12280" width="9.140625" hidden="1" customWidth="1"/>
    <col min="12281" max="12281" width="7" customWidth="1"/>
    <col min="12282" max="12282" width="6" customWidth="1"/>
    <col min="12283" max="12283" width="7.7109375" customWidth="1"/>
    <col min="12284" max="12314" width="3.42578125" customWidth="1"/>
    <col min="12315" max="12315" width="4.5703125" customWidth="1"/>
    <col min="12316" max="12316" width="6.7109375" customWidth="1"/>
    <col min="12317" max="12317" width="8" customWidth="1"/>
    <col min="12318" max="12318" width="8.28515625" customWidth="1"/>
    <col min="12319" max="12327" width="3.42578125" customWidth="1"/>
    <col min="12328" max="12328" width="4.28515625" customWidth="1"/>
    <col min="12329" max="12329" width="10.28515625" customWidth="1"/>
    <col min="12330" max="12330" width="7" customWidth="1"/>
    <col min="12331" max="12353" width="9.140625" customWidth="1"/>
    <col min="12530" max="12530" width="5.28515625" customWidth="1"/>
    <col min="12531" max="12531" width="9.140625" hidden="1" customWidth="1"/>
    <col min="12532" max="12532" width="17.42578125" customWidth="1"/>
    <col min="12533" max="12533" width="10" bestFit="1" customWidth="1"/>
    <col min="12534" max="12534" width="7.85546875" customWidth="1"/>
    <col min="12535" max="12535" width="6.42578125" customWidth="1"/>
    <col min="12536" max="12536" width="9.140625" hidden="1" customWidth="1"/>
    <col min="12537" max="12537" width="7" customWidth="1"/>
    <col min="12538" max="12538" width="6" customWidth="1"/>
    <col min="12539" max="12539" width="7.7109375" customWidth="1"/>
    <col min="12540" max="12570" width="3.42578125" customWidth="1"/>
    <col min="12571" max="12571" width="4.5703125" customWidth="1"/>
    <col min="12572" max="12572" width="6.7109375" customWidth="1"/>
    <col min="12573" max="12573" width="8" customWidth="1"/>
    <col min="12574" max="12574" width="8.28515625" customWidth="1"/>
    <col min="12575" max="12583" width="3.42578125" customWidth="1"/>
    <col min="12584" max="12584" width="4.28515625" customWidth="1"/>
    <col min="12585" max="12585" width="10.28515625" customWidth="1"/>
    <col min="12586" max="12586" width="7" customWidth="1"/>
    <col min="12587" max="12609" width="9.140625" customWidth="1"/>
    <col min="12786" max="12786" width="5.28515625" customWidth="1"/>
    <col min="12787" max="12787" width="9.140625" hidden="1" customWidth="1"/>
    <col min="12788" max="12788" width="17.42578125" customWidth="1"/>
    <col min="12789" max="12789" width="10" bestFit="1" customWidth="1"/>
    <col min="12790" max="12790" width="7.85546875" customWidth="1"/>
    <col min="12791" max="12791" width="6.42578125" customWidth="1"/>
    <col min="12792" max="12792" width="9.140625" hidden="1" customWidth="1"/>
    <col min="12793" max="12793" width="7" customWidth="1"/>
    <col min="12794" max="12794" width="6" customWidth="1"/>
    <col min="12795" max="12795" width="7.7109375" customWidth="1"/>
    <col min="12796" max="12826" width="3.42578125" customWidth="1"/>
    <col min="12827" max="12827" width="4.5703125" customWidth="1"/>
    <col min="12828" max="12828" width="6.7109375" customWidth="1"/>
    <col min="12829" max="12829" width="8" customWidth="1"/>
    <col min="12830" max="12830" width="8.28515625" customWidth="1"/>
    <col min="12831" max="12839" width="3.42578125" customWidth="1"/>
    <col min="12840" max="12840" width="4.28515625" customWidth="1"/>
    <col min="12841" max="12841" width="10.28515625" customWidth="1"/>
    <col min="12842" max="12842" width="7" customWidth="1"/>
    <col min="12843" max="12865" width="9.140625" customWidth="1"/>
    <col min="13042" max="13042" width="5.28515625" customWidth="1"/>
    <col min="13043" max="13043" width="9.140625" hidden="1" customWidth="1"/>
    <col min="13044" max="13044" width="17.42578125" customWidth="1"/>
    <col min="13045" max="13045" width="10" bestFit="1" customWidth="1"/>
    <col min="13046" max="13046" width="7.85546875" customWidth="1"/>
    <col min="13047" max="13047" width="6.42578125" customWidth="1"/>
    <col min="13048" max="13048" width="9.140625" hidden="1" customWidth="1"/>
    <col min="13049" max="13049" width="7" customWidth="1"/>
    <col min="13050" max="13050" width="6" customWidth="1"/>
    <col min="13051" max="13051" width="7.7109375" customWidth="1"/>
    <col min="13052" max="13082" width="3.42578125" customWidth="1"/>
    <col min="13083" max="13083" width="4.5703125" customWidth="1"/>
    <col min="13084" max="13084" width="6.7109375" customWidth="1"/>
    <col min="13085" max="13085" width="8" customWidth="1"/>
    <col min="13086" max="13086" width="8.28515625" customWidth="1"/>
    <col min="13087" max="13095" width="3.42578125" customWidth="1"/>
    <col min="13096" max="13096" width="4.28515625" customWidth="1"/>
    <col min="13097" max="13097" width="10.28515625" customWidth="1"/>
    <col min="13098" max="13098" width="7" customWidth="1"/>
    <col min="13099" max="13121" width="9.140625" customWidth="1"/>
    <col min="13298" max="13298" width="5.28515625" customWidth="1"/>
    <col min="13299" max="13299" width="9.140625" hidden="1" customWidth="1"/>
    <col min="13300" max="13300" width="17.42578125" customWidth="1"/>
    <col min="13301" max="13301" width="10" bestFit="1" customWidth="1"/>
    <col min="13302" max="13302" width="7.85546875" customWidth="1"/>
    <col min="13303" max="13303" width="6.42578125" customWidth="1"/>
    <col min="13304" max="13304" width="9.140625" hidden="1" customWidth="1"/>
    <col min="13305" max="13305" width="7" customWidth="1"/>
    <col min="13306" max="13306" width="6" customWidth="1"/>
    <col min="13307" max="13307" width="7.7109375" customWidth="1"/>
    <col min="13308" max="13338" width="3.42578125" customWidth="1"/>
    <col min="13339" max="13339" width="4.5703125" customWidth="1"/>
    <col min="13340" max="13340" width="6.7109375" customWidth="1"/>
    <col min="13341" max="13341" width="8" customWidth="1"/>
    <col min="13342" max="13342" width="8.28515625" customWidth="1"/>
    <col min="13343" max="13351" width="3.42578125" customWidth="1"/>
    <col min="13352" max="13352" width="4.28515625" customWidth="1"/>
    <col min="13353" max="13353" width="10.28515625" customWidth="1"/>
    <col min="13354" max="13354" width="7" customWidth="1"/>
    <col min="13355" max="13377" width="9.140625" customWidth="1"/>
    <col min="13554" max="13554" width="5.28515625" customWidth="1"/>
    <col min="13555" max="13555" width="9.140625" hidden="1" customWidth="1"/>
    <col min="13556" max="13556" width="17.42578125" customWidth="1"/>
    <col min="13557" max="13557" width="10" bestFit="1" customWidth="1"/>
    <col min="13558" max="13558" width="7.85546875" customWidth="1"/>
    <col min="13559" max="13559" width="6.42578125" customWidth="1"/>
    <col min="13560" max="13560" width="9.140625" hidden="1" customWidth="1"/>
    <col min="13561" max="13561" width="7" customWidth="1"/>
    <col min="13562" max="13562" width="6" customWidth="1"/>
    <col min="13563" max="13563" width="7.7109375" customWidth="1"/>
    <col min="13564" max="13594" width="3.42578125" customWidth="1"/>
    <col min="13595" max="13595" width="4.5703125" customWidth="1"/>
    <col min="13596" max="13596" width="6.7109375" customWidth="1"/>
    <col min="13597" max="13597" width="8" customWidth="1"/>
    <col min="13598" max="13598" width="8.28515625" customWidth="1"/>
    <col min="13599" max="13607" width="3.42578125" customWidth="1"/>
    <col min="13608" max="13608" width="4.28515625" customWidth="1"/>
    <col min="13609" max="13609" width="10.28515625" customWidth="1"/>
    <col min="13610" max="13610" width="7" customWidth="1"/>
    <col min="13611" max="13633" width="9.140625" customWidth="1"/>
    <col min="13810" max="13810" width="5.28515625" customWidth="1"/>
    <col min="13811" max="13811" width="9.140625" hidden="1" customWidth="1"/>
    <col min="13812" max="13812" width="17.42578125" customWidth="1"/>
    <col min="13813" max="13813" width="10" bestFit="1" customWidth="1"/>
    <col min="13814" max="13814" width="7.85546875" customWidth="1"/>
    <col min="13815" max="13815" width="6.42578125" customWidth="1"/>
    <col min="13816" max="13816" width="9.140625" hidden="1" customWidth="1"/>
    <col min="13817" max="13817" width="7" customWidth="1"/>
    <col min="13818" max="13818" width="6" customWidth="1"/>
    <col min="13819" max="13819" width="7.7109375" customWidth="1"/>
    <col min="13820" max="13850" width="3.42578125" customWidth="1"/>
    <col min="13851" max="13851" width="4.5703125" customWidth="1"/>
    <col min="13852" max="13852" width="6.7109375" customWidth="1"/>
    <col min="13853" max="13853" width="8" customWidth="1"/>
    <col min="13854" max="13854" width="8.28515625" customWidth="1"/>
    <col min="13855" max="13863" width="3.42578125" customWidth="1"/>
    <col min="13864" max="13864" width="4.28515625" customWidth="1"/>
    <col min="13865" max="13865" width="10.28515625" customWidth="1"/>
    <col min="13866" max="13866" width="7" customWidth="1"/>
    <col min="13867" max="13889" width="9.140625" customWidth="1"/>
    <col min="14066" max="14066" width="5.28515625" customWidth="1"/>
    <col min="14067" max="14067" width="9.140625" hidden="1" customWidth="1"/>
    <col min="14068" max="14068" width="17.42578125" customWidth="1"/>
    <col min="14069" max="14069" width="10" bestFit="1" customWidth="1"/>
    <col min="14070" max="14070" width="7.85546875" customWidth="1"/>
    <col min="14071" max="14071" width="6.42578125" customWidth="1"/>
    <col min="14072" max="14072" width="9.140625" hidden="1" customWidth="1"/>
    <col min="14073" max="14073" width="7" customWidth="1"/>
    <col min="14074" max="14074" width="6" customWidth="1"/>
    <col min="14075" max="14075" width="7.7109375" customWidth="1"/>
    <col min="14076" max="14106" width="3.42578125" customWidth="1"/>
    <col min="14107" max="14107" width="4.5703125" customWidth="1"/>
    <col min="14108" max="14108" width="6.7109375" customWidth="1"/>
    <col min="14109" max="14109" width="8" customWidth="1"/>
    <col min="14110" max="14110" width="8.28515625" customWidth="1"/>
    <col min="14111" max="14119" width="3.42578125" customWidth="1"/>
    <col min="14120" max="14120" width="4.28515625" customWidth="1"/>
    <col min="14121" max="14121" width="10.28515625" customWidth="1"/>
    <col min="14122" max="14122" width="7" customWidth="1"/>
    <col min="14123" max="14145" width="9.140625" customWidth="1"/>
    <col min="14322" max="14322" width="5.28515625" customWidth="1"/>
    <col min="14323" max="14323" width="9.140625" hidden="1" customWidth="1"/>
    <col min="14324" max="14324" width="17.42578125" customWidth="1"/>
    <col min="14325" max="14325" width="10" bestFit="1" customWidth="1"/>
    <col min="14326" max="14326" width="7.85546875" customWidth="1"/>
    <col min="14327" max="14327" width="6.42578125" customWidth="1"/>
    <col min="14328" max="14328" width="9.140625" hidden="1" customWidth="1"/>
    <col min="14329" max="14329" width="7" customWidth="1"/>
    <col min="14330" max="14330" width="6" customWidth="1"/>
    <col min="14331" max="14331" width="7.7109375" customWidth="1"/>
    <col min="14332" max="14362" width="3.42578125" customWidth="1"/>
    <col min="14363" max="14363" width="4.5703125" customWidth="1"/>
    <col min="14364" max="14364" width="6.7109375" customWidth="1"/>
    <col min="14365" max="14365" width="8" customWidth="1"/>
    <col min="14366" max="14366" width="8.28515625" customWidth="1"/>
    <col min="14367" max="14375" width="3.42578125" customWidth="1"/>
    <col min="14376" max="14376" width="4.28515625" customWidth="1"/>
    <col min="14377" max="14377" width="10.28515625" customWidth="1"/>
    <col min="14378" max="14378" width="7" customWidth="1"/>
    <col min="14379" max="14401" width="9.140625" customWidth="1"/>
    <col min="14578" max="14578" width="5.28515625" customWidth="1"/>
    <col min="14579" max="14579" width="9.140625" hidden="1" customWidth="1"/>
    <col min="14580" max="14580" width="17.42578125" customWidth="1"/>
    <col min="14581" max="14581" width="10" bestFit="1" customWidth="1"/>
    <col min="14582" max="14582" width="7.85546875" customWidth="1"/>
    <col min="14583" max="14583" width="6.42578125" customWidth="1"/>
    <col min="14584" max="14584" width="9.140625" hidden="1" customWidth="1"/>
    <col min="14585" max="14585" width="7" customWidth="1"/>
    <col min="14586" max="14586" width="6" customWidth="1"/>
    <col min="14587" max="14587" width="7.7109375" customWidth="1"/>
    <col min="14588" max="14618" width="3.42578125" customWidth="1"/>
    <col min="14619" max="14619" width="4.5703125" customWidth="1"/>
    <col min="14620" max="14620" width="6.7109375" customWidth="1"/>
    <col min="14621" max="14621" width="8" customWidth="1"/>
    <col min="14622" max="14622" width="8.28515625" customWidth="1"/>
    <col min="14623" max="14631" width="3.42578125" customWidth="1"/>
    <col min="14632" max="14632" width="4.28515625" customWidth="1"/>
    <col min="14633" max="14633" width="10.28515625" customWidth="1"/>
    <col min="14634" max="14634" width="7" customWidth="1"/>
    <col min="14635" max="14657" width="9.140625" customWidth="1"/>
    <col min="14834" max="14834" width="5.28515625" customWidth="1"/>
    <col min="14835" max="14835" width="9.140625" hidden="1" customWidth="1"/>
    <col min="14836" max="14836" width="17.42578125" customWidth="1"/>
    <col min="14837" max="14837" width="10" bestFit="1" customWidth="1"/>
    <col min="14838" max="14838" width="7.85546875" customWidth="1"/>
    <col min="14839" max="14839" width="6.42578125" customWidth="1"/>
    <col min="14840" max="14840" width="9.140625" hidden="1" customWidth="1"/>
    <col min="14841" max="14841" width="7" customWidth="1"/>
    <col min="14842" max="14842" width="6" customWidth="1"/>
    <col min="14843" max="14843" width="7.7109375" customWidth="1"/>
    <col min="14844" max="14874" width="3.42578125" customWidth="1"/>
    <col min="14875" max="14875" width="4.5703125" customWidth="1"/>
    <col min="14876" max="14876" width="6.7109375" customWidth="1"/>
    <col min="14877" max="14877" width="8" customWidth="1"/>
    <col min="14878" max="14878" width="8.28515625" customWidth="1"/>
    <col min="14879" max="14887" width="3.42578125" customWidth="1"/>
    <col min="14888" max="14888" width="4.28515625" customWidth="1"/>
    <col min="14889" max="14889" width="10.28515625" customWidth="1"/>
    <col min="14890" max="14890" width="7" customWidth="1"/>
    <col min="14891" max="14913" width="9.140625" customWidth="1"/>
    <col min="15090" max="15090" width="5.28515625" customWidth="1"/>
    <col min="15091" max="15091" width="9.140625" hidden="1" customWidth="1"/>
    <col min="15092" max="15092" width="17.42578125" customWidth="1"/>
    <col min="15093" max="15093" width="10" bestFit="1" customWidth="1"/>
    <col min="15094" max="15094" width="7.85546875" customWidth="1"/>
    <col min="15095" max="15095" width="6.42578125" customWidth="1"/>
    <col min="15096" max="15096" width="9.140625" hidden="1" customWidth="1"/>
    <col min="15097" max="15097" width="7" customWidth="1"/>
    <col min="15098" max="15098" width="6" customWidth="1"/>
    <col min="15099" max="15099" width="7.7109375" customWidth="1"/>
    <col min="15100" max="15130" width="3.42578125" customWidth="1"/>
    <col min="15131" max="15131" width="4.5703125" customWidth="1"/>
    <col min="15132" max="15132" width="6.7109375" customWidth="1"/>
    <col min="15133" max="15133" width="8" customWidth="1"/>
    <col min="15134" max="15134" width="8.28515625" customWidth="1"/>
    <col min="15135" max="15143" width="3.42578125" customWidth="1"/>
    <col min="15144" max="15144" width="4.28515625" customWidth="1"/>
    <col min="15145" max="15145" width="10.28515625" customWidth="1"/>
    <col min="15146" max="15146" width="7" customWidth="1"/>
    <col min="15147" max="15169" width="9.140625" customWidth="1"/>
    <col min="15346" max="15346" width="5.28515625" customWidth="1"/>
    <col min="15347" max="15347" width="9.140625" hidden="1" customWidth="1"/>
    <col min="15348" max="15348" width="17.42578125" customWidth="1"/>
    <col min="15349" max="15349" width="10" bestFit="1" customWidth="1"/>
    <col min="15350" max="15350" width="7.85546875" customWidth="1"/>
    <col min="15351" max="15351" width="6.42578125" customWidth="1"/>
    <col min="15352" max="15352" width="9.140625" hidden="1" customWidth="1"/>
    <col min="15353" max="15353" width="7" customWidth="1"/>
    <col min="15354" max="15354" width="6" customWidth="1"/>
    <col min="15355" max="15355" width="7.7109375" customWidth="1"/>
    <col min="15356" max="15386" width="3.42578125" customWidth="1"/>
    <col min="15387" max="15387" width="4.5703125" customWidth="1"/>
    <col min="15388" max="15388" width="6.7109375" customWidth="1"/>
    <col min="15389" max="15389" width="8" customWidth="1"/>
    <col min="15390" max="15390" width="8.28515625" customWidth="1"/>
    <col min="15391" max="15399" width="3.42578125" customWidth="1"/>
    <col min="15400" max="15400" width="4.28515625" customWidth="1"/>
    <col min="15401" max="15401" width="10.28515625" customWidth="1"/>
    <col min="15402" max="15402" width="7" customWidth="1"/>
    <col min="15403" max="15425" width="9.140625" customWidth="1"/>
    <col min="15602" max="15602" width="5.28515625" customWidth="1"/>
    <col min="15603" max="15603" width="9.140625" hidden="1" customWidth="1"/>
    <col min="15604" max="15604" width="17.42578125" customWidth="1"/>
    <col min="15605" max="15605" width="10" bestFit="1" customWidth="1"/>
    <col min="15606" max="15606" width="7.85546875" customWidth="1"/>
    <col min="15607" max="15607" width="6.42578125" customWidth="1"/>
    <col min="15608" max="15608" width="9.140625" hidden="1" customWidth="1"/>
    <col min="15609" max="15609" width="7" customWidth="1"/>
    <col min="15610" max="15610" width="6" customWidth="1"/>
    <col min="15611" max="15611" width="7.7109375" customWidth="1"/>
    <col min="15612" max="15642" width="3.42578125" customWidth="1"/>
    <col min="15643" max="15643" width="4.5703125" customWidth="1"/>
    <col min="15644" max="15644" width="6.7109375" customWidth="1"/>
    <col min="15645" max="15645" width="8" customWidth="1"/>
    <col min="15646" max="15646" width="8.28515625" customWidth="1"/>
    <col min="15647" max="15655" width="3.42578125" customWidth="1"/>
    <col min="15656" max="15656" width="4.28515625" customWidth="1"/>
    <col min="15657" max="15657" width="10.28515625" customWidth="1"/>
    <col min="15658" max="15658" width="7" customWidth="1"/>
    <col min="15659" max="15681" width="9.140625" customWidth="1"/>
    <col min="15858" max="15858" width="5.28515625" customWidth="1"/>
    <col min="15859" max="15859" width="9.140625" hidden="1" customWidth="1"/>
    <col min="15860" max="15860" width="17.42578125" customWidth="1"/>
    <col min="15861" max="15861" width="10" bestFit="1" customWidth="1"/>
    <col min="15862" max="15862" width="7.85546875" customWidth="1"/>
    <col min="15863" max="15863" width="6.42578125" customWidth="1"/>
    <col min="15864" max="15864" width="9.140625" hidden="1" customWidth="1"/>
    <col min="15865" max="15865" width="7" customWidth="1"/>
    <col min="15866" max="15866" width="6" customWidth="1"/>
    <col min="15867" max="15867" width="7.7109375" customWidth="1"/>
    <col min="15868" max="15898" width="3.42578125" customWidth="1"/>
    <col min="15899" max="15899" width="4.5703125" customWidth="1"/>
    <col min="15900" max="15900" width="6.7109375" customWidth="1"/>
    <col min="15901" max="15901" width="8" customWidth="1"/>
    <col min="15902" max="15902" width="8.28515625" customWidth="1"/>
    <col min="15903" max="15911" width="3.42578125" customWidth="1"/>
    <col min="15912" max="15912" width="4.28515625" customWidth="1"/>
    <col min="15913" max="15913" width="10.28515625" customWidth="1"/>
    <col min="15914" max="15914" width="7" customWidth="1"/>
    <col min="15915" max="15937" width="9.140625" customWidth="1"/>
    <col min="16114" max="16114" width="5.28515625" customWidth="1"/>
    <col min="16115" max="16115" width="9.140625" hidden="1" customWidth="1"/>
    <col min="16116" max="16116" width="17.42578125" customWidth="1"/>
    <col min="16117" max="16117" width="10" bestFit="1" customWidth="1"/>
    <col min="16118" max="16118" width="7.85546875" customWidth="1"/>
    <col min="16119" max="16119" width="6.42578125" customWidth="1"/>
    <col min="16120" max="16120" width="9.140625" hidden="1" customWidth="1"/>
    <col min="16121" max="16121" width="7" customWidth="1"/>
    <col min="16122" max="16122" width="6" customWidth="1"/>
    <col min="16123" max="16123" width="7.7109375" customWidth="1"/>
    <col min="16124" max="16154" width="3.42578125" customWidth="1"/>
    <col min="16155" max="16155" width="4.5703125" customWidth="1"/>
    <col min="16156" max="16156" width="6.7109375" customWidth="1"/>
    <col min="16157" max="16157" width="8" customWidth="1"/>
    <col min="16158" max="16158" width="8.28515625" customWidth="1"/>
    <col min="16159" max="16167" width="3.42578125" customWidth="1"/>
    <col min="16168" max="16168" width="4.28515625" customWidth="1"/>
    <col min="16169" max="16169" width="10.28515625" customWidth="1"/>
    <col min="16170" max="16170" width="7" customWidth="1"/>
    <col min="16171" max="16193" width="9.140625" customWidth="1"/>
  </cols>
  <sheetData>
    <row r="1" spans="1:45" ht="23.25" x14ac:dyDescent="0.35">
      <c r="A1" s="1"/>
      <c r="B1" s="2"/>
      <c r="C1" s="2" t="s">
        <v>0</v>
      </c>
      <c r="D1" s="2"/>
      <c r="E1" s="120"/>
      <c r="F1" s="2"/>
      <c r="G1" s="2"/>
      <c r="H1" s="2"/>
      <c r="I1" s="218">
        <f>D2</f>
        <v>41414</v>
      </c>
      <c r="J1"/>
      <c r="N1" s="219"/>
      <c r="R1" s="139" t="s">
        <v>252</v>
      </c>
    </row>
    <row r="2" spans="1:45" ht="23.25" x14ac:dyDescent="0.35">
      <c r="A2" s="6"/>
      <c r="B2" s="7"/>
      <c r="C2" s="7" t="s">
        <v>1</v>
      </c>
      <c r="D2" s="220">
        <v>41414</v>
      </c>
      <c r="E2"/>
      <c r="F2" s="8"/>
      <c r="G2" s="9"/>
      <c r="H2" s="9"/>
      <c r="I2" s="9"/>
      <c r="AP2" s="11" t="s">
        <v>2</v>
      </c>
      <c r="AQ2" s="12" t="s">
        <v>3</v>
      </c>
      <c r="AR2" s="3"/>
    </row>
    <row r="3" spans="1:45" s="14" customFormat="1" x14ac:dyDescent="0.25">
      <c r="A3" s="13"/>
      <c r="B3" s="14">
        <v>1</v>
      </c>
      <c r="E3" s="121"/>
      <c r="I3" s="15"/>
      <c r="J3" s="16"/>
      <c r="K3" s="205"/>
      <c r="L3" s="167"/>
      <c r="M3" s="167" t="s">
        <v>248</v>
      </c>
      <c r="N3" s="167"/>
      <c r="O3" s="167"/>
      <c r="P3" s="167">
        <f>D2-30</f>
        <v>41384</v>
      </c>
      <c r="Q3" s="167"/>
      <c r="R3" s="167"/>
      <c r="S3" s="167"/>
      <c r="T3" s="204"/>
      <c r="U3" s="19"/>
      <c r="V3" s="19"/>
      <c r="W3" s="19"/>
      <c r="X3" s="19"/>
      <c r="Y3" s="19"/>
      <c r="Z3" s="19" t="s">
        <v>5</v>
      </c>
      <c r="AA3" s="19"/>
      <c r="AB3" s="19"/>
      <c r="AC3" s="19"/>
      <c r="AD3" s="19"/>
      <c r="AE3" s="221">
        <f>D2</f>
        <v>41414</v>
      </c>
      <c r="AF3" s="19"/>
      <c r="AG3" s="19"/>
      <c r="AH3" s="19"/>
      <c r="AI3" s="19"/>
      <c r="AJ3" s="19"/>
      <c r="AK3" s="20"/>
      <c r="AM3" s="21"/>
      <c r="AN3" s="15"/>
      <c r="AP3" s="22"/>
      <c r="AQ3" s="12" t="s">
        <v>6</v>
      </c>
      <c r="AR3" s="22"/>
    </row>
    <row r="4" spans="1:45" ht="78.75" x14ac:dyDescent="0.25">
      <c r="A4" s="23"/>
      <c r="B4" s="24" t="s">
        <v>7</v>
      </c>
      <c r="C4" s="23" t="s">
        <v>8</v>
      </c>
      <c r="D4" s="23" t="s">
        <v>9</v>
      </c>
      <c r="E4" s="122" t="s">
        <v>10</v>
      </c>
      <c r="F4" s="123" t="s">
        <v>228</v>
      </c>
      <c r="G4" s="25" t="s">
        <v>11</v>
      </c>
      <c r="H4" s="25" t="s">
        <v>12</v>
      </c>
      <c r="I4" s="25" t="s">
        <v>259</v>
      </c>
      <c r="J4" s="27" t="s">
        <v>258</v>
      </c>
      <c r="K4" s="28">
        <v>22</v>
      </c>
      <c r="L4" s="28">
        <v>23</v>
      </c>
      <c r="M4" s="28">
        <v>24</v>
      </c>
      <c r="N4" s="28">
        <v>25</v>
      </c>
      <c r="O4" s="28">
        <v>26</v>
      </c>
      <c r="P4" s="227">
        <v>27</v>
      </c>
      <c r="Q4" s="227">
        <v>28</v>
      </c>
      <c r="R4" s="227">
        <v>29</v>
      </c>
      <c r="S4" s="227">
        <v>30</v>
      </c>
      <c r="T4" s="228">
        <v>1</v>
      </c>
      <c r="U4" s="228">
        <v>2</v>
      </c>
      <c r="V4" s="28">
        <v>3</v>
      </c>
      <c r="W4" s="28">
        <v>4</v>
      </c>
      <c r="X4" s="28">
        <v>5</v>
      </c>
      <c r="Y4" s="28">
        <v>6</v>
      </c>
      <c r="Z4" s="227">
        <v>7</v>
      </c>
      <c r="AA4" s="228">
        <v>8</v>
      </c>
      <c r="AB4" s="228">
        <v>9</v>
      </c>
      <c r="AC4" s="228">
        <v>10</v>
      </c>
      <c r="AD4" s="228">
        <v>11</v>
      </c>
      <c r="AE4" s="228">
        <v>12</v>
      </c>
      <c r="AF4" s="228">
        <v>13</v>
      </c>
      <c r="AG4" s="228">
        <v>14</v>
      </c>
      <c r="AH4" s="228">
        <v>15</v>
      </c>
      <c r="AI4" s="228">
        <v>16</v>
      </c>
      <c r="AJ4" s="29">
        <v>17</v>
      </c>
      <c r="AK4" s="31" t="s">
        <v>15</v>
      </c>
      <c r="AL4" s="32" t="s">
        <v>16</v>
      </c>
      <c r="AM4" s="33" t="s">
        <v>261</v>
      </c>
      <c r="AN4" s="34" t="s">
        <v>260</v>
      </c>
      <c r="AO4" s="35" t="s">
        <v>19</v>
      </c>
    </row>
    <row r="5" spans="1:45" x14ac:dyDescent="0.25">
      <c r="A5" s="36">
        <v>1</v>
      </c>
      <c r="B5" s="37"/>
      <c r="C5" s="38" t="s">
        <v>20</v>
      </c>
      <c r="D5" s="37"/>
      <c r="E5" s="115"/>
      <c r="F5" s="38"/>
      <c r="G5" s="38"/>
      <c r="H5" s="38"/>
      <c r="I5" s="38"/>
      <c r="J5" s="39"/>
      <c r="K5" s="238"/>
      <c r="L5" s="239"/>
      <c r="M5" s="239"/>
      <c r="N5" s="239"/>
      <c r="O5" s="239"/>
      <c r="P5" s="240"/>
      <c r="Q5" s="241"/>
      <c r="R5" s="238"/>
      <c r="S5" s="240"/>
      <c r="T5" s="240"/>
      <c r="U5" s="239"/>
      <c r="V5" s="239"/>
      <c r="W5" s="240"/>
      <c r="X5" s="242"/>
      <c r="Y5" s="239"/>
      <c r="Z5" s="239"/>
      <c r="AA5" s="239"/>
      <c r="AB5" s="239"/>
      <c r="AC5" s="239"/>
      <c r="AD5" s="240"/>
      <c r="AE5" s="240"/>
      <c r="AF5" s="239"/>
      <c r="AG5" s="239"/>
      <c r="AH5" s="239"/>
      <c r="AI5" s="239"/>
      <c r="AJ5" s="239"/>
      <c r="AK5" s="38"/>
      <c r="AL5" s="38"/>
      <c r="AM5" s="41"/>
      <c r="AN5" s="42"/>
      <c r="AO5" s="43"/>
      <c r="AQ5" s="44" t="s">
        <v>21</v>
      </c>
      <c r="AR5" s="44"/>
      <c r="AS5" s="44"/>
    </row>
    <row r="6" spans="1:45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f>VLOOKUP(B6,'Apr, 2013'!$B$6:$AS$100,43,0)</f>
        <v>6.5</v>
      </c>
      <c r="G6" s="48"/>
      <c r="H6" s="48"/>
      <c r="I6" s="49">
        <v>1</v>
      </c>
      <c r="J6" s="50">
        <f>F6+G6+H6+I6</f>
        <v>7.5</v>
      </c>
      <c r="K6" s="243"/>
      <c r="L6" s="244"/>
      <c r="M6" s="244"/>
      <c r="N6" s="244"/>
      <c r="O6" s="244">
        <v>1</v>
      </c>
      <c r="P6" s="245"/>
      <c r="Q6" s="246"/>
      <c r="R6" s="243">
        <v>1</v>
      </c>
      <c r="S6" s="245"/>
      <c r="T6" s="242"/>
      <c r="U6" s="247"/>
      <c r="V6" s="247"/>
      <c r="W6" s="242"/>
      <c r="X6" s="242"/>
      <c r="Y6" s="247"/>
      <c r="Z6" s="247"/>
      <c r="AA6" s="247"/>
      <c r="AB6" s="247"/>
      <c r="AC6" s="247"/>
      <c r="AD6" s="242"/>
      <c r="AE6" s="248"/>
      <c r="AF6" s="249"/>
      <c r="AG6" s="249"/>
      <c r="AH6" s="249"/>
      <c r="AI6" s="249"/>
      <c r="AJ6" s="249"/>
      <c r="AK6" s="54">
        <f>SUM(K6:AJ6)</f>
        <v>2</v>
      </c>
      <c r="AL6" s="55">
        <f>J6-AK6</f>
        <v>5.5</v>
      </c>
      <c r="AM6" s="56">
        <f>IF(AL6&lt;0,AL6,0)</f>
        <v>0</v>
      </c>
      <c r="AN6" s="57">
        <f>AL6-AM6</f>
        <v>5.5</v>
      </c>
      <c r="AO6" s="59"/>
      <c r="AQ6" s="60" t="s">
        <v>25</v>
      </c>
      <c r="AR6" s="60"/>
      <c r="AS6" s="60"/>
    </row>
    <row r="7" spans="1:45" x14ac:dyDescent="0.25">
      <c r="A7" s="61">
        <v>2</v>
      </c>
      <c r="B7" s="46" t="s">
        <v>26</v>
      </c>
      <c r="C7" s="62" t="s">
        <v>27</v>
      </c>
      <c r="D7" s="47" t="s">
        <v>28</v>
      </c>
      <c r="E7" s="114">
        <v>41085</v>
      </c>
      <c r="F7" s="48">
        <f>VLOOKUP(B7,'Apr, 2013'!$B$6:$AS$100,43,0)</f>
        <v>2</v>
      </c>
      <c r="G7" s="48"/>
      <c r="H7" s="48"/>
      <c r="I7" s="49">
        <v>1</v>
      </c>
      <c r="J7" s="50">
        <f>F7+G7+H7+I7</f>
        <v>3</v>
      </c>
      <c r="K7" s="243"/>
      <c r="L7" s="244"/>
      <c r="M7" s="244"/>
      <c r="N7" s="244">
        <v>0.5</v>
      </c>
      <c r="O7" s="244"/>
      <c r="P7" s="245"/>
      <c r="Q7" s="246"/>
      <c r="R7" s="243">
        <v>1</v>
      </c>
      <c r="S7" s="245"/>
      <c r="T7" s="242"/>
      <c r="U7" s="247">
        <v>1</v>
      </c>
      <c r="V7" s="247">
        <v>1</v>
      </c>
      <c r="W7" s="242"/>
      <c r="X7" s="242"/>
      <c r="Y7" s="247"/>
      <c r="Z7" s="247"/>
      <c r="AA7" s="247"/>
      <c r="AB7" s="247"/>
      <c r="AC7" s="247"/>
      <c r="AD7" s="242"/>
      <c r="AE7" s="242"/>
      <c r="AF7" s="247"/>
      <c r="AG7" s="247"/>
      <c r="AH7" s="247"/>
      <c r="AI7" s="247"/>
      <c r="AJ7" s="247"/>
      <c r="AK7" s="54">
        <f>SUM(K7:AJ7)</f>
        <v>3.5</v>
      </c>
      <c r="AL7" s="55">
        <f>J7-AK7</f>
        <v>-0.5</v>
      </c>
      <c r="AM7" s="56">
        <f>IF(AL7&lt;0,AL7,0)</f>
        <v>-0.5</v>
      </c>
      <c r="AN7" s="57">
        <f>AL7-AM7</f>
        <v>0</v>
      </c>
      <c r="AO7" s="59"/>
    </row>
    <row r="8" spans="1:45" x14ac:dyDescent="0.25">
      <c r="A8" s="36">
        <v>2</v>
      </c>
      <c r="B8" s="37"/>
      <c r="C8" s="38" t="s">
        <v>29</v>
      </c>
      <c r="D8" s="37"/>
      <c r="E8" s="115"/>
      <c r="F8" s="38"/>
      <c r="G8" s="38"/>
      <c r="H8" s="38"/>
      <c r="I8" s="38"/>
      <c r="J8" s="39"/>
      <c r="K8" s="238"/>
      <c r="L8" s="239"/>
      <c r="M8" s="239"/>
      <c r="N8" s="239"/>
      <c r="O8" s="239"/>
      <c r="P8" s="240"/>
      <c r="Q8" s="241"/>
      <c r="R8" s="238"/>
      <c r="S8" s="240"/>
      <c r="T8" s="240"/>
      <c r="U8" s="239"/>
      <c r="V8" s="239"/>
      <c r="W8" s="240"/>
      <c r="X8" s="240"/>
      <c r="Y8" s="239"/>
      <c r="Z8" s="239"/>
      <c r="AA8" s="239"/>
      <c r="AB8" s="239"/>
      <c r="AC8" s="239"/>
      <c r="AD8" s="240"/>
      <c r="AE8" s="240"/>
      <c r="AF8" s="239"/>
      <c r="AG8" s="239"/>
      <c r="AH8" s="239"/>
      <c r="AI8" s="239"/>
      <c r="AJ8" s="239"/>
      <c r="AK8" s="38"/>
      <c r="AL8" s="38"/>
      <c r="AM8" s="41"/>
      <c r="AN8" s="42"/>
      <c r="AO8" s="43"/>
      <c r="AQ8" s="63" t="s">
        <v>30</v>
      </c>
      <c r="AR8" s="63"/>
      <c r="AS8" s="63"/>
    </row>
    <row r="9" spans="1:45" x14ac:dyDescent="0.25">
      <c r="A9" s="45">
        <f>A7+1</f>
        <v>3</v>
      </c>
      <c r="B9" s="46" t="s">
        <v>31</v>
      </c>
      <c r="C9" s="47" t="s">
        <v>32</v>
      </c>
      <c r="D9" s="47" t="s">
        <v>33</v>
      </c>
      <c r="E9" s="114">
        <v>40553</v>
      </c>
      <c r="F9" s="48">
        <f>VLOOKUP(B9,'Apr, 2013'!$B$6:$AS$100,43,0)</f>
        <v>3</v>
      </c>
      <c r="G9" s="48"/>
      <c r="H9" s="48"/>
      <c r="I9" s="49">
        <v>1</v>
      </c>
      <c r="J9" s="50">
        <f t="shared" ref="J9:J17" si="0">F9+G9+H9+I9</f>
        <v>4</v>
      </c>
      <c r="K9" s="243"/>
      <c r="L9" s="244">
        <v>0.5</v>
      </c>
      <c r="M9" s="244"/>
      <c r="N9" s="244"/>
      <c r="O9" s="244"/>
      <c r="P9" s="245"/>
      <c r="Q9" s="246"/>
      <c r="R9" s="243"/>
      <c r="S9" s="245"/>
      <c r="T9" s="242"/>
      <c r="U9" s="247"/>
      <c r="V9" s="247"/>
      <c r="W9" s="242"/>
      <c r="X9" s="242"/>
      <c r="Y9" s="247"/>
      <c r="Z9" s="247"/>
      <c r="AA9" s="247"/>
      <c r="AB9" s="247"/>
      <c r="AC9" s="247"/>
      <c r="AD9" s="242"/>
      <c r="AE9" s="242"/>
      <c r="AF9" s="247"/>
      <c r="AG9" s="247"/>
      <c r="AH9" s="247"/>
      <c r="AI9" s="247"/>
      <c r="AJ9" s="247"/>
      <c r="AK9" s="54">
        <f t="shared" ref="AK9:AK16" si="1">SUM(K9:AJ9)</f>
        <v>0.5</v>
      </c>
      <c r="AL9" s="55">
        <f t="shared" ref="AL9:AL16" si="2">J9-AK9</f>
        <v>3.5</v>
      </c>
      <c r="AM9" s="56">
        <f t="shared" ref="AM9:AM16" si="3">IF(AL9&lt;0,AL9,0)</f>
        <v>0</v>
      </c>
      <c r="AN9" s="57">
        <f t="shared" ref="AN9:AN16" si="4">AL9-AM9</f>
        <v>3.5</v>
      </c>
      <c r="AO9" s="59"/>
      <c r="AQ9" t="s">
        <v>179</v>
      </c>
    </row>
    <row r="10" spans="1:45" x14ac:dyDescent="0.25">
      <c r="A10" s="45">
        <f t="shared" ref="A10:A16" si="5">A9+1</f>
        <v>4</v>
      </c>
      <c r="B10" s="46" t="s">
        <v>34</v>
      </c>
      <c r="C10" s="64" t="s">
        <v>35</v>
      </c>
      <c r="D10" s="47" t="s">
        <v>36</v>
      </c>
      <c r="E10" s="114">
        <v>40364</v>
      </c>
      <c r="F10" s="48">
        <f>VLOOKUP(B10,'Apr, 2013'!$B$6:$AS$100,43,0)</f>
        <v>8</v>
      </c>
      <c r="G10" s="48"/>
      <c r="H10" s="48"/>
      <c r="I10" s="49">
        <v>1</v>
      </c>
      <c r="J10" s="50">
        <f t="shared" si="0"/>
        <v>9</v>
      </c>
      <c r="K10" s="243"/>
      <c r="L10" s="244"/>
      <c r="M10" s="244"/>
      <c r="N10" s="244"/>
      <c r="O10" s="244"/>
      <c r="P10" s="245"/>
      <c r="Q10" s="246"/>
      <c r="R10" s="243">
        <v>1</v>
      </c>
      <c r="S10" s="245"/>
      <c r="T10" s="242"/>
      <c r="U10" s="247"/>
      <c r="V10" s="247"/>
      <c r="W10" s="242"/>
      <c r="X10" s="242"/>
      <c r="Y10" s="247"/>
      <c r="Z10" s="247"/>
      <c r="AA10" s="247"/>
      <c r="AB10" s="247"/>
      <c r="AC10" s="247"/>
      <c r="AD10" s="242"/>
      <c r="AE10" s="242"/>
      <c r="AF10" s="247"/>
      <c r="AG10" s="247"/>
      <c r="AH10" s="247"/>
      <c r="AI10" s="247"/>
      <c r="AJ10" s="247"/>
      <c r="AK10" s="54">
        <f t="shared" si="1"/>
        <v>1</v>
      </c>
      <c r="AL10" s="55">
        <f t="shared" si="2"/>
        <v>8</v>
      </c>
      <c r="AM10" s="56">
        <f t="shared" si="3"/>
        <v>0</v>
      </c>
      <c r="AN10" s="57">
        <f t="shared" si="4"/>
        <v>8</v>
      </c>
      <c r="AO10" s="59"/>
    </row>
    <row r="11" spans="1:45" x14ac:dyDescent="0.25">
      <c r="A11" s="45">
        <f t="shared" si="5"/>
        <v>5</v>
      </c>
      <c r="B11" s="46" t="s">
        <v>37</v>
      </c>
      <c r="C11" s="64" t="s">
        <v>38</v>
      </c>
      <c r="D11" s="47" t="s">
        <v>39</v>
      </c>
      <c r="E11" s="114">
        <v>40369</v>
      </c>
      <c r="F11" s="48">
        <f>VLOOKUP(B11,'Apr, 2013'!$B$6:$AS$100,43,0)</f>
        <v>1.5</v>
      </c>
      <c r="G11" s="48"/>
      <c r="H11" s="48"/>
      <c r="I11" s="49">
        <v>1</v>
      </c>
      <c r="J11" s="50">
        <f t="shared" si="0"/>
        <v>2.5</v>
      </c>
      <c r="K11" s="243"/>
      <c r="L11" s="244"/>
      <c r="M11" s="244"/>
      <c r="N11" s="244"/>
      <c r="O11" s="244"/>
      <c r="P11" s="245"/>
      <c r="Q11" s="246"/>
      <c r="R11" s="243"/>
      <c r="S11" s="245"/>
      <c r="T11" s="242"/>
      <c r="U11" s="247"/>
      <c r="V11" s="247">
        <v>0.5</v>
      </c>
      <c r="W11" s="242"/>
      <c r="X11" s="242"/>
      <c r="Y11" s="247"/>
      <c r="Z11" s="247"/>
      <c r="AA11" s="247"/>
      <c r="AB11" s="247"/>
      <c r="AC11" s="247"/>
      <c r="AD11" s="242"/>
      <c r="AE11" s="242"/>
      <c r="AF11" s="247"/>
      <c r="AG11" s="247"/>
      <c r="AH11" s="247"/>
      <c r="AI11" s="247"/>
      <c r="AJ11" s="247"/>
      <c r="AK11" s="54">
        <f t="shared" si="1"/>
        <v>0.5</v>
      </c>
      <c r="AL11" s="55">
        <f t="shared" si="2"/>
        <v>2</v>
      </c>
      <c r="AM11" s="56">
        <f t="shared" si="3"/>
        <v>0</v>
      </c>
      <c r="AN11" s="57">
        <f t="shared" si="4"/>
        <v>2</v>
      </c>
      <c r="AO11" s="59"/>
    </row>
    <row r="12" spans="1:45" x14ac:dyDescent="0.25">
      <c r="A12" s="45">
        <f t="shared" si="5"/>
        <v>6</v>
      </c>
      <c r="B12" s="46" t="s">
        <v>40</v>
      </c>
      <c r="C12" s="65" t="s">
        <v>41</v>
      </c>
      <c r="D12" s="47" t="s">
        <v>42</v>
      </c>
      <c r="E12" s="114">
        <v>40969</v>
      </c>
      <c r="F12" s="48">
        <f>VLOOKUP(B12,'Apr, 2013'!$B$6:$AS$100,43,0)</f>
        <v>0</v>
      </c>
      <c r="G12" s="48"/>
      <c r="H12" s="48"/>
      <c r="I12" s="49">
        <v>1</v>
      </c>
      <c r="J12" s="50">
        <f t="shared" si="0"/>
        <v>1</v>
      </c>
      <c r="K12" s="243"/>
      <c r="L12" s="244"/>
      <c r="M12" s="244"/>
      <c r="N12" s="244"/>
      <c r="O12" s="244"/>
      <c r="P12" s="245"/>
      <c r="Q12" s="246"/>
      <c r="R12" s="243"/>
      <c r="S12" s="245"/>
      <c r="T12" s="242"/>
      <c r="U12" s="247"/>
      <c r="V12" s="247"/>
      <c r="W12" s="242"/>
      <c r="X12" s="242"/>
      <c r="Y12" s="247"/>
      <c r="Z12" s="247"/>
      <c r="AA12" s="247"/>
      <c r="AB12" s="247"/>
      <c r="AC12" s="247"/>
      <c r="AD12" s="242"/>
      <c r="AE12" s="242"/>
      <c r="AF12" s="247"/>
      <c r="AG12" s="247"/>
      <c r="AH12" s="247"/>
      <c r="AI12" s="247"/>
      <c r="AJ12" s="247"/>
      <c r="AK12" s="54">
        <f t="shared" si="1"/>
        <v>0</v>
      </c>
      <c r="AL12" s="55">
        <f t="shared" si="2"/>
        <v>1</v>
      </c>
      <c r="AM12" s="56">
        <f t="shared" si="3"/>
        <v>0</v>
      </c>
      <c r="AN12" s="57">
        <f t="shared" si="4"/>
        <v>1</v>
      </c>
      <c r="AO12" s="59"/>
      <c r="AQ12" t="s">
        <v>229</v>
      </c>
    </row>
    <row r="13" spans="1:45" x14ac:dyDescent="0.25">
      <c r="A13" s="45">
        <f t="shared" si="5"/>
        <v>7</v>
      </c>
      <c r="B13" s="46" t="s">
        <v>43</v>
      </c>
      <c r="C13" s="65" t="s">
        <v>44</v>
      </c>
      <c r="D13" s="47" t="s">
        <v>45</v>
      </c>
      <c r="E13" s="114">
        <v>40973</v>
      </c>
      <c r="F13" s="48">
        <f>VLOOKUP(B13,'Apr, 2013'!$B$6:$AS$100,43,0)</f>
        <v>7</v>
      </c>
      <c r="G13" s="48"/>
      <c r="H13" s="66"/>
      <c r="I13" s="49">
        <f>1</f>
        <v>1</v>
      </c>
      <c r="J13" s="50">
        <f t="shared" si="0"/>
        <v>8</v>
      </c>
      <c r="K13" s="243"/>
      <c r="L13" s="244"/>
      <c r="M13" s="244"/>
      <c r="N13" s="244"/>
      <c r="O13" s="244"/>
      <c r="P13" s="245"/>
      <c r="Q13" s="246"/>
      <c r="R13" s="243">
        <v>1</v>
      </c>
      <c r="S13" s="245"/>
      <c r="T13" s="242"/>
      <c r="U13" s="247"/>
      <c r="V13" s="247"/>
      <c r="W13" s="242"/>
      <c r="X13" s="242"/>
      <c r="Y13" s="247"/>
      <c r="Z13" s="247"/>
      <c r="AA13" s="247"/>
      <c r="AB13" s="247"/>
      <c r="AC13" s="247"/>
      <c r="AD13" s="242"/>
      <c r="AE13" s="242"/>
      <c r="AF13" s="247"/>
      <c r="AG13" s="247"/>
      <c r="AH13" s="247"/>
      <c r="AI13" s="247"/>
      <c r="AJ13" s="247"/>
      <c r="AK13" s="54">
        <f t="shared" si="1"/>
        <v>1</v>
      </c>
      <c r="AL13" s="55">
        <f t="shared" si="2"/>
        <v>7</v>
      </c>
      <c r="AM13" s="56">
        <f t="shared" si="3"/>
        <v>0</v>
      </c>
      <c r="AN13" s="57">
        <f t="shared" si="4"/>
        <v>7</v>
      </c>
      <c r="AO13" s="59"/>
      <c r="AQ13" t="s">
        <v>230</v>
      </c>
    </row>
    <row r="14" spans="1:45" x14ac:dyDescent="0.25">
      <c r="A14" s="45">
        <f t="shared" si="5"/>
        <v>8</v>
      </c>
      <c r="B14" s="67" t="s">
        <v>46</v>
      </c>
      <c r="C14" s="65" t="s">
        <v>47</v>
      </c>
      <c r="D14" s="47" t="s">
        <v>48</v>
      </c>
      <c r="E14" s="114">
        <v>41113</v>
      </c>
      <c r="F14" s="48">
        <f>VLOOKUP(B14,'Apr, 2013'!$B$6:$AS$100,43,0)</f>
        <v>9</v>
      </c>
      <c r="G14" s="48"/>
      <c r="H14" s="66"/>
      <c r="I14" s="49">
        <v>1</v>
      </c>
      <c r="J14" s="50">
        <f t="shared" si="0"/>
        <v>10</v>
      </c>
      <c r="K14" s="243"/>
      <c r="L14" s="244"/>
      <c r="M14" s="244"/>
      <c r="N14" s="244">
        <v>0.5</v>
      </c>
      <c r="O14" s="244"/>
      <c r="P14" s="245"/>
      <c r="Q14" s="246"/>
      <c r="R14" s="243"/>
      <c r="S14" s="245"/>
      <c r="T14" s="242"/>
      <c r="U14" s="247"/>
      <c r="V14" s="247">
        <v>1</v>
      </c>
      <c r="W14" s="242"/>
      <c r="X14" s="242"/>
      <c r="Y14" s="247"/>
      <c r="Z14" s="247"/>
      <c r="AA14" s="247"/>
      <c r="AB14" s="247"/>
      <c r="AC14" s="247"/>
      <c r="AD14" s="242"/>
      <c r="AE14" s="242"/>
      <c r="AF14" s="247"/>
      <c r="AG14" s="247"/>
      <c r="AH14" s="247"/>
      <c r="AI14" s="247"/>
      <c r="AJ14" s="247"/>
      <c r="AK14" s="54">
        <f t="shared" si="1"/>
        <v>1.5</v>
      </c>
      <c r="AL14" s="55">
        <f t="shared" si="2"/>
        <v>8.5</v>
      </c>
      <c r="AM14" s="56">
        <f t="shared" si="3"/>
        <v>0</v>
      </c>
      <c r="AN14" s="57">
        <f t="shared" si="4"/>
        <v>8.5</v>
      </c>
      <c r="AO14" s="59"/>
      <c r="AQ14" t="s">
        <v>231</v>
      </c>
    </row>
    <row r="15" spans="1:45" x14ac:dyDescent="0.25">
      <c r="A15" s="45">
        <f t="shared" si="5"/>
        <v>9</v>
      </c>
      <c r="B15" s="46" t="s">
        <v>49</v>
      </c>
      <c r="C15" s="64" t="s">
        <v>50</v>
      </c>
      <c r="D15" s="47" t="s">
        <v>51</v>
      </c>
      <c r="E15" s="114"/>
      <c r="F15" s="48">
        <f>VLOOKUP(B15,'Apr, 2013'!$B$6:$AS$100,43,0)</f>
        <v>5</v>
      </c>
      <c r="G15" s="48"/>
      <c r="H15" s="48"/>
      <c r="I15" s="49">
        <v>1</v>
      </c>
      <c r="J15" s="50">
        <f t="shared" si="0"/>
        <v>6</v>
      </c>
      <c r="K15" s="243"/>
      <c r="L15" s="244"/>
      <c r="M15" s="244"/>
      <c r="N15" s="244"/>
      <c r="O15" s="244"/>
      <c r="P15" s="245"/>
      <c r="Q15" s="246"/>
      <c r="R15" s="243"/>
      <c r="S15" s="245"/>
      <c r="T15" s="242"/>
      <c r="U15" s="247"/>
      <c r="V15" s="247"/>
      <c r="W15" s="242"/>
      <c r="X15" s="242"/>
      <c r="Y15" s="247"/>
      <c r="Z15" s="247"/>
      <c r="AA15" s="247"/>
      <c r="AB15" s="247"/>
      <c r="AC15" s="247"/>
      <c r="AD15" s="242"/>
      <c r="AE15" s="242"/>
      <c r="AF15" s="247"/>
      <c r="AG15" s="247"/>
      <c r="AH15" s="247"/>
      <c r="AI15" s="247"/>
      <c r="AJ15" s="247"/>
      <c r="AK15" s="54">
        <f t="shared" si="1"/>
        <v>0</v>
      </c>
      <c r="AL15" s="55">
        <f t="shared" si="2"/>
        <v>6</v>
      </c>
      <c r="AM15" s="56">
        <f t="shared" si="3"/>
        <v>0</v>
      </c>
      <c r="AN15" s="57">
        <f t="shared" si="4"/>
        <v>6</v>
      </c>
      <c r="AO15" s="59"/>
      <c r="AQ15" t="s">
        <v>232</v>
      </c>
    </row>
    <row r="16" spans="1:45" x14ac:dyDescent="0.25">
      <c r="A16" s="45">
        <f t="shared" si="5"/>
        <v>10</v>
      </c>
      <c r="B16" s="68" t="s">
        <v>199</v>
      </c>
      <c r="C16" s="69" t="s">
        <v>52</v>
      </c>
      <c r="D16" s="69" t="s">
        <v>42</v>
      </c>
      <c r="E16" s="114">
        <v>41199</v>
      </c>
      <c r="F16" s="48">
        <f>VLOOKUP(B16,'Apr, 2013'!$B$6:$AS$100,43,0)</f>
        <v>1.5</v>
      </c>
      <c r="G16" s="70"/>
      <c r="H16" s="70"/>
      <c r="I16" s="49">
        <v>1</v>
      </c>
      <c r="J16" s="71">
        <f t="shared" si="0"/>
        <v>2.5</v>
      </c>
      <c r="K16" s="243"/>
      <c r="L16" s="244"/>
      <c r="M16" s="244"/>
      <c r="N16" s="244"/>
      <c r="O16" s="244"/>
      <c r="P16" s="245"/>
      <c r="Q16" s="246"/>
      <c r="R16" s="243"/>
      <c r="S16" s="245"/>
      <c r="T16" s="242"/>
      <c r="U16" s="247"/>
      <c r="V16" s="247"/>
      <c r="W16" s="242"/>
      <c r="X16" s="242"/>
      <c r="Y16" s="247"/>
      <c r="Z16" s="247"/>
      <c r="AA16" s="247"/>
      <c r="AB16" s="247">
        <v>0.5</v>
      </c>
      <c r="AC16" s="247"/>
      <c r="AD16" s="242"/>
      <c r="AE16" s="242"/>
      <c r="AF16" s="247"/>
      <c r="AG16" s="247"/>
      <c r="AH16" s="247"/>
      <c r="AI16" s="247"/>
      <c r="AJ16" s="247"/>
      <c r="AK16" s="54">
        <f t="shared" si="1"/>
        <v>0.5</v>
      </c>
      <c r="AL16" s="55">
        <f t="shared" si="2"/>
        <v>2</v>
      </c>
      <c r="AM16" s="56">
        <f t="shared" si="3"/>
        <v>0</v>
      </c>
      <c r="AN16" s="57">
        <f t="shared" si="4"/>
        <v>2</v>
      </c>
      <c r="AO16" s="59"/>
    </row>
    <row r="17" spans="1:43" x14ac:dyDescent="0.25">
      <c r="A17" s="214">
        <f>A16+1</f>
        <v>11</v>
      </c>
      <c r="B17" s="68" t="s">
        <v>244</v>
      </c>
      <c r="C17" s="102" t="s">
        <v>240</v>
      </c>
      <c r="D17" s="47" t="s">
        <v>48</v>
      </c>
      <c r="E17" s="116"/>
      <c r="F17" s="48">
        <f>VLOOKUP(B17,'Apr, 2013'!$B$6:$AS$100,43,0)</f>
        <v>0</v>
      </c>
      <c r="G17" s="70"/>
      <c r="H17" s="275"/>
      <c r="I17" s="49">
        <v>0</v>
      </c>
      <c r="J17" s="71">
        <f t="shared" si="0"/>
        <v>0</v>
      </c>
      <c r="K17" s="250">
        <v>1</v>
      </c>
      <c r="L17" s="251">
        <v>1</v>
      </c>
      <c r="M17" s="251">
        <v>1</v>
      </c>
      <c r="N17" s="251">
        <v>1</v>
      </c>
      <c r="O17" s="251">
        <v>1</v>
      </c>
      <c r="P17" s="252"/>
      <c r="Q17" s="253"/>
      <c r="R17" s="250">
        <v>1</v>
      </c>
      <c r="S17" s="252"/>
      <c r="T17" s="254"/>
      <c r="U17" s="255"/>
      <c r="V17" s="255"/>
      <c r="W17" s="254"/>
      <c r="X17" s="254"/>
      <c r="Y17" s="255"/>
      <c r="Z17" s="255"/>
      <c r="AA17" s="255"/>
      <c r="AB17" s="255"/>
      <c r="AC17" s="255"/>
      <c r="AD17" s="254"/>
      <c r="AE17" s="254"/>
      <c r="AF17" s="255"/>
      <c r="AG17" s="255"/>
      <c r="AH17" s="255"/>
      <c r="AI17" s="255"/>
      <c r="AJ17" s="255"/>
      <c r="AK17" s="54">
        <f t="shared" ref="AK17" si="6">SUM(K17:AJ17)</f>
        <v>6</v>
      </c>
      <c r="AL17" s="55">
        <f t="shared" ref="AL17" si="7">J17-AK17</f>
        <v>-6</v>
      </c>
      <c r="AM17" s="56">
        <f>IF(AL17&lt;0,AL17,0)+3</f>
        <v>-3</v>
      </c>
      <c r="AN17" s="57">
        <f t="shared" ref="AN17" si="8">AL17-AM17</f>
        <v>-3</v>
      </c>
      <c r="AO17" s="101"/>
    </row>
    <row r="18" spans="1:43" x14ac:dyDescent="0.25">
      <c r="A18" s="36">
        <v>4</v>
      </c>
      <c r="B18" s="37"/>
      <c r="C18" s="38" t="s">
        <v>53</v>
      </c>
      <c r="D18" s="37"/>
      <c r="E18" s="115"/>
      <c r="F18" s="38"/>
      <c r="G18" s="38"/>
      <c r="H18" s="38"/>
      <c r="I18" s="38"/>
      <c r="J18" s="39"/>
      <c r="K18" s="238"/>
      <c r="L18" s="239"/>
      <c r="M18" s="239"/>
      <c r="N18" s="239"/>
      <c r="O18" s="239"/>
      <c r="P18" s="240"/>
      <c r="Q18" s="241"/>
      <c r="R18" s="238"/>
      <c r="S18" s="240"/>
      <c r="T18" s="240"/>
      <c r="U18" s="239"/>
      <c r="V18" s="239"/>
      <c r="W18" s="240"/>
      <c r="X18" s="240"/>
      <c r="Y18" s="239"/>
      <c r="Z18" s="239"/>
      <c r="AA18" s="239"/>
      <c r="AB18" s="239"/>
      <c r="AC18" s="239"/>
      <c r="AD18" s="240"/>
      <c r="AE18" s="240"/>
      <c r="AF18" s="239"/>
      <c r="AG18" s="239"/>
      <c r="AH18" s="239"/>
      <c r="AI18" s="239"/>
      <c r="AJ18" s="239"/>
      <c r="AK18" s="38"/>
      <c r="AL18" s="38"/>
      <c r="AM18" s="41"/>
      <c r="AN18" s="42"/>
      <c r="AO18" s="43"/>
      <c r="AQ18" t="s">
        <v>235</v>
      </c>
    </row>
    <row r="19" spans="1:43" x14ac:dyDescent="0.25">
      <c r="A19" s="45">
        <f>A17+1</f>
        <v>12</v>
      </c>
      <c r="B19" s="46" t="s">
        <v>54</v>
      </c>
      <c r="C19" s="47" t="s">
        <v>55</v>
      </c>
      <c r="D19" s="47" t="s">
        <v>56</v>
      </c>
      <c r="E19" s="114">
        <v>40605</v>
      </c>
      <c r="F19" s="48">
        <f>VLOOKUP(B19,'Apr, 2013'!$B$6:$AS$100,43,0)</f>
        <v>2</v>
      </c>
      <c r="G19" s="48"/>
      <c r="H19" s="48"/>
      <c r="I19" s="49">
        <v>1</v>
      </c>
      <c r="J19" s="50">
        <f t="shared" ref="J19:J24" si="9">F19+G19+H19+I19</f>
        <v>3</v>
      </c>
      <c r="K19" s="243"/>
      <c r="L19" s="244"/>
      <c r="M19" s="244"/>
      <c r="N19" s="244"/>
      <c r="O19" s="244"/>
      <c r="P19" s="245"/>
      <c r="Q19" s="246"/>
      <c r="R19" s="243"/>
      <c r="S19" s="245"/>
      <c r="T19" s="242"/>
      <c r="U19" s="247">
        <v>1</v>
      </c>
      <c r="V19" s="247">
        <v>1</v>
      </c>
      <c r="W19" s="242"/>
      <c r="X19" s="242"/>
      <c r="Y19" s="247"/>
      <c r="Z19" s="247"/>
      <c r="AA19" s="247"/>
      <c r="AB19" s="247"/>
      <c r="AC19" s="247"/>
      <c r="AD19" s="242"/>
      <c r="AE19" s="242"/>
      <c r="AF19" s="247"/>
      <c r="AG19" s="247"/>
      <c r="AH19" s="247"/>
      <c r="AI19" s="247"/>
      <c r="AJ19" s="247">
        <v>0.5</v>
      </c>
      <c r="AK19" s="54">
        <f t="shared" ref="AK19:AK24" si="10">SUM(K19:AJ19)</f>
        <v>2.5</v>
      </c>
      <c r="AL19" s="55">
        <f t="shared" ref="AL19:AL24" si="11">J19-AK19</f>
        <v>0.5</v>
      </c>
      <c r="AM19" s="56">
        <f t="shared" ref="AM19:AM24" si="12">IF(AL19&lt;0,AL19,0)</f>
        <v>0</v>
      </c>
      <c r="AN19" s="57">
        <f t="shared" ref="AN19:AN24" si="13">AL19-AM19</f>
        <v>0.5</v>
      </c>
      <c r="AO19" s="59"/>
      <c r="AQ19" t="s">
        <v>236</v>
      </c>
    </row>
    <row r="20" spans="1:43" x14ac:dyDescent="0.25">
      <c r="A20" s="72">
        <f>A19+1</f>
        <v>13</v>
      </c>
      <c r="B20" s="46" t="s">
        <v>57</v>
      </c>
      <c r="C20" s="73" t="s">
        <v>58</v>
      </c>
      <c r="D20" s="47" t="s">
        <v>56</v>
      </c>
      <c r="E20" s="114">
        <v>39573</v>
      </c>
      <c r="F20" s="48">
        <f>VLOOKUP(B20,'Apr, 2013'!$B$6:$AS$100,43,0)</f>
        <v>4.5</v>
      </c>
      <c r="G20" s="48"/>
      <c r="H20" s="48"/>
      <c r="I20" s="49">
        <v>1</v>
      </c>
      <c r="J20" s="50">
        <f t="shared" si="9"/>
        <v>5.5</v>
      </c>
      <c r="K20" s="243"/>
      <c r="L20" s="244"/>
      <c r="M20" s="244"/>
      <c r="N20" s="244"/>
      <c r="O20" s="244">
        <v>0.5</v>
      </c>
      <c r="P20" s="245"/>
      <c r="Q20" s="246"/>
      <c r="R20" s="243">
        <v>1</v>
      </c>
      <c r="S20" s="245"/>
      <c r="T20" s="242"/>
      <c r="U20" s="247"/>
      <c r="V20" s="247"/>
      <c r="W20" s="242"/>
      <c r="X20" s="242"/>
      <c r="Y20" s="247"/>
      <c r="Z20" s="247"/>
      <c r="AA20" s="247"/>
      <c r="AB20" s="247"/>
      <c r="AC20" s="247"/>
      <c r="AD20" s="242"/>
      <c r="AE20" s="242"/>
      <c r="AF20" s="247"/>
      <c r="AG20" s="247"/>
      <c r="AH20" s="247"/>
      <c r="AI20" s="247"/>
      <c r="AJ20" s="247"/>
      <c r="AK20" s="54">
        <f t="shared" si="10"/>
        <v>1.5</v>
      </c>
      <c r="AL20" s="55">
        <f t="shared" si="11"/>
        <v>4</v>
      </c>
      <c r="AM20" s="56">
        <f t="shared" si="12"/>
        <v>0</v>
      </c>
      <c r="AN20" s="57">
        <f t="shared" si="13"/>
        <v>4</v>
      </c>
      <c r="AO20" s="59"/>
    </row>
    <row r="21" spans="1:43" x14ac:dyDescent="0.25">
      <c r="A21" s="184">
        <f>A20+1</f>
        <v>14</v>
      </c>
      <c r="B21" s="185" t="s">
        <v>59</v>
      </c>
      <c r="C21" s="186" t="s">
        <v>60</v>
      </c>
      <c r="D21" s="187" t="s">
        <v>56</v>
      </c>
      <c r="E21" s="188">
        <v>40787</v>
      </c>
      <c r="F21" s="48">
        <f>VLOOKUP(B21,'Apr, 2013'!$B$6:$AS$100,43,0)</f>
        <v>1.5</v>
      </c>
      <c r="G21" s="189"/>
      <c r="H21" s="189"/>
      <c r="I21" s="190">
        <v>1</v>
      </c>
      <c r="J21" s="191">
        <f t="shared" si="9"/>
        <v>2.5</v>
      </c>
      <c r="K21" s="256"/>
      <c r="L21" s="257"/>
      <c r="M21" s="257"/>
      <c r="N21" s="257"/>
      <c r="O21" s="257"/>
      <c r="P21" s="258"/>
      <c r="Q21" s="259"/>
      <c r="R21" s="256">
        <v>1</v>
      </c>
      <c r="S21" s="258"/>
      <c r="T21" s="260"/>
      <c r="U21" s="261"/>
      <c r="V21" s="261"/>
      <c r="W21" s="260"/>
      <c r="X21" s="260"/>
      <c r="Y21" s="261"/>
      <c r="Z21" s="261"/>
      <c r="AA21" s="261"/>
      <c r="AB21" s="261"/>
      <c r="AC21" s="261"/>
      <c r="AD21" s="260"/>
      <c r="AE21" s="260"/>
      <c r="AF21" s="261"/>
      <c r="AG21" s="261"/>
      <c r="AH21" s="261"/>
      <c r="AI21" s="261"/>
      <c r="AJ21" s="261"/>
      <c r="AK21" s="196">
        <f t="shared" si="10"/>
        <v>1</v>
      </c>
      <c r="AL21" s="197">
        <f t="shared" si="11"/>
        <v>1.5</v>
      </c>
      <c r="AM21" s="198">
        <f t="shared" si="12"/>
        <v>0</v>
      </c>
      <c r="AN21" s="199">
        <f t="shared" si="13"/>
        <v>1.5</v>
      </c>
      <c r="AO21" s="84"/>
    </row>
    <row r="22" spans="1:43" x14ac:dyDescent="0.25">
      <c r="A22" s="45">
        <f>A21+1</f>
        <v>15</v>
      </c>
      <c r="B22" s="89" t="s">
        <v>128</v>
      </c>
      <c r="C22" s="47" t="s">
        <v>129</v>
      </c>
      <c r="D22" s="47" t="s">
        <v>99</v>
      </c>
      <c r="E22" s="114">
        <v>41037</v>
      </c>
      <c r="F22" s="48">
        <f>VLOOKUP(B22,'Apr, 2013'!$B$6:$AS$100,43,0)</f>
        <v>0</v>
      </c>
      <c r="G22" s="48"/>
      <c r="H22" s="48"/>
      <c r="I22" s="49">
        <v>1</v>
      </c>
      <c r="J22" s="50">
        <f t="shared" si="9"/>
        <v>1</v>
      </c>
      <c r="K22" s="243"/>
      <c r="L22" s="244"/>
      <c r="M22" s="244"/>
      <c r="N22" s="244"/>
      <c r="O22" s="244"/>
      <c r="P22" s="245"/>
      <c r="Q22" s="246"/>
      <c r="R22" s="243"/>
      <c r="S22" s="245"/>
      <c r="T22" s="242"/>
      <c r="U22" s="247">
        <v>0.5</v>
      </c>
      <c r="V22" s="247"/>
      <c r="W22" s="242"/>
      <c r="X22" s="242"/>
      <c r="Y22" s="247"/>
      <c r="Z22" s="247"/>
      <c r="AA22" s="247"/>
      <c r="AB22" s="247"/>
      <c r="AC22" s="247"/>
      <c r="AD22" s="242"/>
      <c r="AE22" s="242"/>
      <c r="AF22" s="247"/>
      <c r="AG22" s="247"/>
      <c r="AH22" s="247"/>
      <c r="AI22" s="247"/>
      <c r="AJ22" s="247"/>
      <c r="AK22" s="54">
        <f t="shared" si="10"/>
        <v>0.5</v>
      </c>
      <c r="AL22" s="55">
        <f t="shared" si="11"/>
        <v>0.5</v>
      </c>
      <c r="AM22" s="56">
        <f t="shared" si="12"/>
        <v>0</v>
      </c>
      <c r="AN22" s="57">
        <f t="shared" si="13"/>
        <v>0.5</v>
      </c>
      <c r="AO22" s="59"/>
    </row>
    <row r="23" spans="1:43" x14ac:dyDescent="0.25">
      <c r="A23" s="158">
        <f>A22+1</f>
        <v>16</v>
      </c>
      <c r="B23" s="96" t="s">
        <v>149</v>
      </c>
      <c r="C23" s="69" t="s">
        <v>150</v>
      </c>
      <c r="D23" s="69" t="s">
        <v>56</v>
      </c>
      <c r="E23" s="128">
        <v>39631</v>
      </c>
      <c r="F23" s="70">
        <f>VLOOKUP(B23,'Apr, 2013'!$B$6:$AS$100,43,0)</f>
        <v>5</v>
      </c>
      <c r="G23" s="70"/>
      <c r="H23" s="70"/>
      <c r="I23" s="159">
        <v>1</v>
      </c>
      <c r="J23" s="71">
        <f t="shared" si="9"/>
        <v>6</v>
      </c>
      <c r="K23" s="250"/>
      <c r="L23" s="251"/>
      <c r="M23" s="251"/>
      <c r="N23" s="251"/>
      <c r="O23" s="251"/>
      <c r="P23" s="252"/>
      <c r="Q23" s="253"/>
      <c r="R23" s="250"/>
      <c r="S23" s="252"/>
      <c r="T23" s="254"/>
      <c r="U23" s="255"/>
      <c r="V23" s="255"/>
      <c r="W23" s="254"/>
      <c r="X23" s="254"/>
      <c r="Y23" s="255"/>
      <c r="Z23" s="255"/>
      <c r="AA23" s="255">
        <v>1</v>
      </c>
      <c r="AB23" s="255"/>
      <c r="AC23" s="255"/>
      <c r="AD23" s="254"/>
      <c r="AE23" s="254"/>
      <c r="AF23" s="255"/>
      <c r="AG23" s="255"/>
      <c r="AH23" s="255"/>
      <c r="AI23" s="255"/>
      <c r="AJ23" s="255"/>
      <c r="AK23" s="149">
        <f t="shared" si="10"/>
        <v>1</v>
      </c>
      <c r="AL23" s="150">
        <f t="shared" si="11"/>
        <v>5</v>
      </c>
      <c r="AM23" s="151">
        <f t="shared" si="12"/>
        <v>0</v>
      </c>
      <c r="AN23" s="152">
        <f t="shared" si="13"/>
        <v>5</v>
      </c>
      <c r="AO23" s="59"/>
    </row>
    <row r="24" spans="1:43" x14ac:dyDescent="0.25">
      <c r="A24" s="72">
        <f>A23+1</f>
        <v>17</v>
      </c>
      <c r="B24" s="46" t="s">
        <v>151</v>
      </c>
      <c r="C24" s="64" t="s">
        <v>152</v>
      </c>
      <c r="D24" s="47" t="s">
        <v>56</v>
      </c>
      <c r="E24" s="119">
        <v>40310</v>
      </c>
      <c r="F24" s="48">
        <f>VLOOKUP(B24,'Apr, 2013'!$B$6:$AS$100,43,0)</f>
        <v>2</v>
      </c>
      <c r="G24" s="48"/>
      <c r="H24" s="48"/>
      <c r="I24" s="49">
        <v>1</v>
      </c>
      <c r="J24" s="50">
        <f t="shared" si="9"/>
        <v>3</v>
      </c>
      <c r="K24" s="243"/>
      <c r="L24" s="244"/>
      <c r="M24" s="244"/>
      <c r="N24" s="244"/>
      <c r="O24" s="244"/>
      <c r="P24" s="245"/>
      <c r="Q24" s="246"/>
      <c r="R24" s="243">
        <v>1</v>
      </c>
      <c r="S24" s="245"/>
      <c r="T24" s="242"/>
      <c r="U24" s="247"/>
      <c r="V24" s="247"/>
      <c r="W24" s="242"/>
      <c r="X24" s="242"/>
      <c r="Y24" s="247"/>
      <c r="Z24" s="247"/>
      <c r="AA24" s="247"/>
      <c r="AB24" s="247"/>
      <c r="AC24" s="247"/>
      <c r="AD24" s="242"/>
      <c r="AE24" s="242"/>
      <c r="AF24" s="247"/>
      <c r="AG24" s="247"/>
      <c r="AH24" s="247"/>
      <c r="AI24" s="247"/>
      <c r="AJ24" s="247"/>
      <c r="AK24" s="54">
        <f t="shared" si="10"/>
        <v>1</v>
      </c>
      <c r="AL24" s="55">
        <f t="shared" si="11"/>
        <v>2</v>
      </c>
      <c r="AM24" s="56">
        <f t="shared" si="12"/>
        <v>0</v>
      </c>
      <c r="AN24" s="57">
        <f t="shared" si="13"/>
        <v>2</v>
      </c>
      <c r="AO24" s="59"/>
    </row>
    <row r="25" spans="1:43" x14ac:dyDescent="0.25">
      <c r="A25" s="36">
        <v>3</v>
      </c>
      <c r="B25" s="37"/>
      <c r="C25" s="38" t="s">
        <v>196</v>
      </c>
      <c r="D25" s="37"/>
      <c r="E25" s="115"/>
      <c r="F25" s="38"/>
      <c r="G25" s="38"/>
      <c r="H25" s="38"/>
      <c r="I25" s="38"/>
      <c r="J25" s="39"/>
      <c r="K25" s="238"/>
      <c r="L25" s="239"/>
      <c r="M25" s="239"/>
      <c r="N25" s="239"/>
      <c r="O25" s="239"/>
      <c r="P25" s="240"/>
      <c r="Q25" s="241"/>
      <c r="R25" s="238"/>
      <c r="S25" s="240"/>
      <c r="T25" s="240"/>
      <c r="U25" s="239"/>
      <c r="V25" s="239"/>
      <c r="W25" s="240"/>
      <c r="X25" s="240"/>
      <c r="Y25" s="239"/>
      <c r="Z25" s="239"/>
      <c r="AA25" s="239"/>
      <c r="AB25" s="239"/>
      <c r="AC25" s="239"/>
      <c r="AD25" s="240"/>
      <c r="AE25" s="240"/>
      <c r="AF25" s="239"/>
      <c r="AG25" s="239"/>
      <c r="AH25" s="239"/>
      <c r="AI25" s="239"/>
      <c r="AJ25" s="239"/>
      <c r="AK25" s="38"/>
      <c r="AL25" s="38"/>
      <c r="AM25" s="41"/>
      <c r="AN25" s="42"/>
      <c r="AO25" s="43"/>
      <c r="AQ25" t="s">
        <v>233</v>
      </c>
    </row>
    <row r="26" spans="1:43" x14ac:dyDescent="0.25">
      <c r="A26" s="45">
        <f>A24+1</f>
        <v>18</v>
      </c>
      <c r="B26" s="46" t="s">
        <v>62</v>
      </c>
      <c r="C26" s="47" t="s">
        <v>63</v>
      </c>
      <c r="D26" s="47" t="s">
        <v>64</v>
      </c>
      <c r="E26" s="114">
        <v>39316</v>
      </c>
      <c r="F26" s="48">
        <f>VLOOKUP(B26,'Apr, 2013'!$B$6:$AS$100,43,0)</f>
        <v>0.5</v>
      </c>
      <c r="G26" s="48"/>
      <c r="H26" s="48">
        <v>3</v>
      </c>
      <c r="I26" s="49">
        <v>1</v>
      </c>
      <c r="J26" s="50">
        <f>F26+G26+H26+I26</f>
        <v>4.5</v>
      </c>
      <c r="K26" s="243">
        <v>0.5</v>
      </c>
      <c r="L26" s="244"/>
      <c r="M26" s="244"/>
      <c r="N26" s="244">
        <v>0.5</v>
      </c>
      <c r="O26" s="244"/>
      <c r="P26" s="245"/>
      <c r="Q26" s="246"/>
      <c r="R26" s="243"/>
      <c r="S26" s="245"/>
      <c r="T26" s="242"/>
      <c r="U26" s="247">
        <v>0.5</v>
      </c>
      <c r="V26" s="247">
        <v>1</v>
      </c>
      <c r="W26" s="242"/>
      <c r="X26" s="242"/>
      <c r="Y26" s="247"/>
      <c r="Z26" s="247"/>
      <c r="AA26" s="247">
        <v>0.5</v>
      </c>
      <c r="AB26" s="247"/>
      <c r="AC26" s="247"/>
      <c r="AD26" s="242"/>
      <c r="AE26" s="242"/>
      <c r="AF26" s="247"/>
      <c r="AG26" s="247"/>
      <c r="AH26" s="247"/>
      <c r="AI26" s="247"/>
      <c r="AJ26" s="247"/>
      <c r="AK26" s="54">
        <f>SUM(K26:AJ26)</f>
        <v>3</v>
      </c>
      <c r="AL26" s="55">
        <f>J26-AK26</f>
        <v>1.5</v>
      </c>
      <c r="AM26" s="56">
        <f>IF(AL26&lt;0,AL26,0)</f>
        <v>0</v>
      </c>
      <c r="AN26" s="57">
        <f>AL26-AM26</f>
        <v>1.5</v>
      </c>
      <c r="AO26" s="59"/>
      <c r="AQ26" t="s">
        <v>234</v>
      </c>
    </row>
    <row r="27" spans="1:43" x14ac:dyDescent="0.25">
      <c r="A27" s="36">
        <v>5</v>
      </c>
      <c r="B27" s="37"/>
      <c r="C27" s="38" t="s">
        <v>61</v>
      </c>
      <c r="D27" s="37"/>
      <c r="E27" s="115"/>
      <c r="F27" s="38"/>
      <c r="G27" s="38"/>
      <c r="H27" s="38"/>
      <c r="I27" s="38"/>
      <c r="J27" s="39"/>
      <c r="K27" s="238"/>
      <c r="L27" s="239"/>
      <c r="M27" s="239"/>
      <c r="N27" s="239"/>
      <c r="O27" s="239"/>
      <c r="P27" s="240"/>
      <c r="Q27" s="241"/>
      <c r="R27" s="238"/>
      <c r="S27" s="240"/>
      <c r="T27" s="240"/>
      <c r="U27" s="239"/>
      <c r="V27" s="239"/>
      <c r="W27" s="240"/>
      <c r="X27" s="240"/>
      <c r="Y27" s="239"/>
      <c r="Z27" s="239"/>
      <c r="AA27" s="239"/>
      <c r="AB27" s="239"/>
      <c r="AC27" s="239"/>
      <c r="AD27" s="240"/>
      <c r="AE27" s="240"/>
      <c r="AF27" s="239"/>
      <c r="AG27" s="239"/>
      <c r="AH27" s="239"/>
      <c r="AI27" s="239"/>
      <c r="AJ27" s="239"/>
      <c r="AK27" s="38"/>
      <c r="AL27" s="38"/>
      <c r="AM27" s="41"/>
      <c r="AN27" s="42"/>
      <c r="AO27" s="43"/>
    </row>
    <row r="28" spans="1:43" x14ac:dyDescent="0.25">
      <c r="A28" s="72">
        <f>A26+1</f>
        <v>19</v>
      </c>
      <c r="B28" s="46" t="s">
        <v>65</v>
      </c>
      <c r="C28" s="73" t="s">
        <v>66</v>
      </c>
      <c r="D28" s="47" t="s">
        <v>56</v>
      </c>
      <c r="E28" s="114">
        <v>39689</v>
      </c>
      <c r="F28" s="48">
        <f>VLOOKUP(B28,'Apr, 2013'!$B$6:$AS$100,43,0)</f>
        <v>0</v>
      </c>
      <c r="G28" s="48"/>
      <c r="H28" s="48"/>
      <c r="I28" s="49">
        <v>1</v>
      </c>
      <c r="J28" s="50">
        <f t="shared" ref="J28:J35" si="14">F28+G28+H28+I28</f>
        <v>1</v>
      </c>
      <c r="K28" s="243"/>
      <c r="L28" s="244"/>
      <c r="M28" s="244"/>
      <c r="N28" s="244"/>
      <c r="O28" s="244"/>
      <c r="P28" s="245"/>
      <c r="Q28" s="246"/>
      <c r="R28" s="243">
        <v>1</v>
      </c>
      <c r="S28" s="245"/>
      <c r="T28" s="242"/>
      <c r="U28" s="247"/>
      <c r="V28" s="247"/>
      <c r="W28" s="242"/>
      <c r="X28" s="242"/>
      <c r="Y28" s="247"/>
      <c r="Z28" s="247"/>
      <c r="AA28" s="247"/>
      <c r="AB28" s="247"/>
      <c r="AC28" s="247"/>
      <c r="AD28" s="242"/>
      <c r="AE28" s="242"/>
      <c r="AF28" s="247"/>
      <c r="AG28" s="247"/>
      <c r="AH28" s="247"/>
      <c r="AI28" s="247"/>
      <c r="AJ28" s="247"/>
      <c r="AK28" s="54">
        <f t="shared" ref="AK28:AK35" si="15">SUM(K28:AJ28)</f>
        <v>1</v>
      </c>
      <c r="AL28" s="55">
        <f t="shared" ref="AL28:AL35" si="16">J28-AK28</f>
        <v>0</v>
      </c>
      <c r="AM28" s="56">
        <f t="shared" ref="AM28:AM35" si="17">IF(AL28&lt;0,AL28,0)</f>
        <v>0</v>
      </c>
      <c r="AN28" s="57">
        <f t="shared" ref="AN28:AN35" si="18">AL28-AM28</f>
        <v>0</v>
      </c>
      <c r="AO28" s="59"/>
    </row>
    <row r="29" spans="1:43" x14ac:dyDescent="0.25">
      <c r="A29" s="72">
        <f t="shared" ref="A29:A35" si="19">A28+1</f>
        <v>20</v>
      </c>
      <c r="B29" s="46" t="s">
        <v>67</v>
      </c>
      <c r="C29" s="73" t="s">
        <v>68</v>
      </c>
      <c r="D29" s="47" t="s">
        <v>56</v>
      </c>
      <c r="E29" s="114">
        <v>40709</v>
      </c>
      <c r="F29" s="48">
        <f>VLOOKUP(B29,'Apr, 2013'!$B$6:$AS$100,43,0)</f>
        <v>7</v>
      </c>
      <c r="G29" s="48"/>
      <c r="H29" s="48"/>
      <c r="I29" s="49">
        <v>1</v>
      </c>
      <c r="J29" s="50">
        <f t="shared" si="14"/>
        <v>8</v>
      </c>
      <c r="K29" s="243"/>
      <c r="L29" s="244"/>
      <c r="M29" s="244"/>
      <c r="N29" s="244"/>
      <c r="O29" s="244"/>
      <c r="P29" s="245"/>
      <c r="Q29" s="246"/>
      <c r="R29" s="243">
        <v>1</v>
      </c>
      <c r="S29" s="245"/>
      <c r="T29" s="242"/>
      <c r="U29" s="247"/>
      <c r="V29" s="247"/>
      <c r="W29" s="242"/>
      <c r="X29" s="242"/>
      <c r="Y29" s="247"/>
      <c r="Z29" s="247"/>
      <c r="AA29" s="247"/>
      <c r="AB29" s="247"/>
      <c r="AC29" s="247">
        <v>1</v>
      </c>
      <c r="AD29" s="242"/>
      <c r="AE29" s="242"/>
      <c r="AF29" s="247"/>
      <c r="AG29" s="247"/>
      <c r="AH29" s="247"/>
      <c r="AI29" s="247"/>
      <c r="AJ29" s="247"/>
      <c r="AK29" s="54">
        <f t="shared" si="15"/>
        <v>2</v>
      </c>
      <c r="AL29" s="55">
        <f t="shared" si="16"/>
        <v>6</v>
      </c>
      <c r="AM29" s="56">
        <f t="shared" si="17"/>
        <v>0</v>
      </c>
      <c r="AN29" s="57">
        <f t="shared" si="18"/>
        <v>6</v>
      </c>
      <c r="AO29" s="59"/>
    </row>
    <row r="30" spans="1:43" x14ac:dyDescent="0.25">
      <c r="A30" s="72">
        <f t="shared" si="19"/>
        <v>21</v>
      </c>
      <c r="B30" s="46" t="s">
        <v>69</v>
      </c>
      <c r="C30" s="73" t="s">
        <v>70</v>
      </c>
      <c r="D30" s="47" t="s">
        <v>56</v>
      </c>
      <c r="E30" s="114">
        <v>40427</v>
      </c>
      <c r="F30" s="48">
        <f>VLOOKUP(B30,'Apr, 2013'!$B$6:$AS$100,43,0)</f>
        <v>6.5</v>
      </c>
      <c r="G30" s="48"/>
      <c r="H30" s="48"/>
      <c r="I30" s="49">
        <v>1</v>
      </c>
      <c r="J30" s="50">
        <f t="shared" si="14"/>
        <v>7.5</v>
      </c>
      <c r="K30" s="243"/>
      <c r="L30" s="244"/>
      <c r="M30" s="244"/>
      <c r="N30" s="244"/>
      <c r="O30" s="244"/>
      <c r="P30" s="245"/>
      <c r="Q30" s="246"/>
      <c r="R30" s="243">
        <v>1</v>
      </c>
      <c r="S30" s="245"/>
      <c r="T30" s="242"/>
      <c r="U30" s="247"/>
      <c r="V30" s="247"/>
      <c r="W30" s="242"/>
      <c r="X30" s="242"/>
      <c r="Y30" s="247"/>
      <c r="Z30" s="247"/>
      <c r="AA30" s="247"/>
      <c r="AB30" s="247"/>
      <c r="AC30" s="247"/>
      <c r="AD30" s="242"/>
      <c r="AE30" s="242"/>
      <c r="AF30" s="247"/>
      <c r="AG30" s="247"/>
      <c r="AH30" s="247"/>
      <c r="AI30" s="247"/>
      <c r="AJ30" s="247"/>
      <c r="AK30" s="54">
        <f t="shared" si="15"/>
        <v>1</v>
      </c>
      <c r="AL30" s="55">
        <f t="shared" si="16"/>
        <v>6.5</v>
      </c>
      <c r="AM30" s="56">
        <f t="shared" si="17"/>
        <v>0</v>
      </c>
      <c r="AN30" s="57">
        <f t="shared" si="18"/>
        <v>6.5</v>
      </c>
      <c r="AO30" s="59"/>
    </row>
    <row r="31" spans="1:43" x14ac:dyDescent="0.25">
      <c r="A31" s="72">
        <f t="shared" si="19"/>
        <v>22</v>
      </c>
      <c r="B31" s="46" t="s">
        <v>71</v>
      </c>
      <c r="C31" s="62" t="s">
        <v>72</v>
      </c>
      <c r="D31" s="47" t="s">
        <v>56</v>
      </c>
      <c r="E31" s="114">
        <v>40756</v>
      </c>
      <c r="F31" s="48">
        <f>VLOOKUP(B31,'Apr, 2013'!$B$6:$AS$100,43,0)</f>
        <v>4</v>
      </c>
      <c r="G31" s="48"/>
      <c r="H31" s="48"/>
      <c r="I31" s="49">
        <v>1</v>
      </c>
      <c r="J31" s="50">
        <f t="shared" si="14"/>
        <v>5</v>
      </c>
      <c r="K31" s="243"/>
      <c r="L31" s="244"/>
      <c r="M31" s="244"/>
      <c r="N31" s="244"/>
      <c r="O31" s="244"/>
      <c r="P31" s="245"/>
      <c r="Q31" s="246"/>
      <c r="R31" s="243">
        <v>1</v>
      </c>
      <c r="S31" s="245"/>
      <c r="T31" s="242"/>
      <c r="U31" s="247">
        <v>1</v>
      </c>
      <c r="V31" s="247"/>
      <c r="W31" s="242"/>
      <c r="X31" s="242"/>
      <c r="Y31" s="247"/>
      <c r="Z31" s="247"/>
      <c r="AA31" s="247"/>
      <c r="AB31" s="247"/>
      <c r="AC31" s="247"/>
      <c r="AD31" s="242"/>
      <c r="AE31" s="242"/>
      <c r="AF31" s="247"/>
      <c r="AG31" s="247"/>
      <c r="AH31" s="247"/>
      <c r="AI31" s="247"/>
      <c r="AJ31" s="247"/>
      <c r="AK31" s="54">
        <f t="shared" si="15"/>
        <v>2</v>
      </c>
      <c r="AL31" s="55">
        <f t="shared" si="16"/>
        <v>3</v>
      </c>
      <c r="AM31" s="56">
        <f t="shared" si="17"/>
        <v>0</v>
      </c>
      <c r="AN31" s="57">
        <f t="shared" si="18"/>
        <v>3</v>
      </c>
      <c r="AO31" s="59"/>
    </row>
    <row r="32" spans="1:43" x14ac:dyDescent="0.25">
      <c r="A32" s="72">
        <f t="shared" si="19"/>
        <v>23</v>
      </c>
      <c r="B32" s="46" t="s">
        <v>73</v>
      </c>
      <c r="C32" s="62" t="s">
        <v>74</v>
      </c>
      <c r="D32" s="47" t="s">
        <v>56</v>
      </c>
      <c r="E32" s="114">
        <v>40945</v>
      </c>
      <c r="F32" s="48">
        <f>VLOOKUP(B32,'Apr, 2013'!$B$6:$AS$100,43,0)</f>
        <v>5</v>
      </c>
      <c r="G32" s="48"/>
      <c r="H32" s="48"/>
      <c r="I32" s="49">
        <v>1</v>
      </c>
      <c r="J32" s="50">
        <f t="shared" si="14"/>
        <v>6</v>
      </c>
      <c r="K32" s="243"/>
      <c r="L32" s="244"/>
      <c r="M32" s="244"/>
      <c r="N32" s="244"/>
      <c r="O32" s="244"/>
      <c r="P32" s="245"/>
      <c r="Q32" s="246"/>
      <c r="R32" s="243">
        <v>1</v>
      </c>
      <c r="S32" s="245"/>
      <c r="T32" s="242"/>
      <c r="U32" s="247"/>
      <c r="V32" s="247"/>
      <c r="W32" s="242"/>
      <c r="X32" s="242"/>
      <c r="Y32" s="247"/>
      <c r="Z32" s="247"/>
      <c r="AA32" s="247"/>
      <c r="AB32" s="247"/>
      <c r="AC32" s="247"/>
      <c r="AD32" s="242"/>
      <c r="AE32" s="242"/>
      <c r="AF32" s="247"/>
      <c r="AG32" s="247"/>
      <c r="AH32" s="247"/>
      <c r="AI32" s="247"/>
      <c r="AJ32" s="247"/>
      <c r="AK32" s="54">
        <f t="shared" si="15"/>
        <v>1</v>
      </c>
      <c r="AL32" s="55">
        <f t="shared" si="16"/>
        <v>5</v>
      </c>
      <c r="AM32" s="56">
        <f t="shared" si="17"/>
        <v>0</v>
      </c>
      <c r="AN32" s="57">
        <f t="shared" si="18"/>
        <v>5</v>
      </c>
      <c r="AO32" s="59"/>
    </row>
    <row r="33" spans="1:41" x14ac:dyDescent="0.25">
      <c r="A33" s="72">
        <f t="shared" si="19"/>
        <v>24</v>
      </c>
      <c r="B33" s="46" t="s">
        <v>75</v>
      </c>
      <c r="C33" s="85" t="s">
        <v>76</v>
      </c>
      <c r="D33" s="47" t="s">
        <v>56</v>
      </c>
      <c r="E33" s="114">
        <v>40560</v>
      </c>
      <c r="F33" s="48">
        <f>VLOOKUP(B33,'Apr, 2013'!$B$6:$AS$100,43,0)</f>
        <v>5</v>
      </c>
      <c r="G33" s="48"/>
      <c r="H33" s="48"/>
      <c r="I33" s="49">
        <v>1</v>
      </c>
      <c r="J33" s="50">
        <f t="shared" si="14"/>
        <v>6</v>
      </c>
      <c r="K33" s="243"/>
      <c r="L33" s="244"/>
      <c r="M33" s="244"/>
      <c r="N33" s="244"/>
      <c r="O33" s="244"/>
      <c r="P33" s="245"/>
      <c r="Q33" s="246"/>
      <c r="R33" s="243">
        <v>1</v>
      </c>
      <c r="S33" s="245"/>
      <c r="T33" s="242"/>
      <c r="U33" s="247"/>
      <c r="V33" s="247"/>
      <c r="W33" s="242"/>
      <c r="X33" s="242"/>
      <c r="Y33" s="247"/>
      <c r="Z33" s="247"/>
      <c r="AA33" s="247"/>
      <c r="AB33" s="247"/>
      <c r="AC33" s="247"/>
      <c r="AD33" s="242"/>
      <c r="AE33" s="242"/>
      <c r="AF33" s="247"/>
      <c r="AG33" s="247"/>
      <c r="AH33" s="247">
        <v>0.5</v>
      </c>
      <c r="AI33" s="247"/>
      <c r="AJ33" s="247"/>
      <c r="AK33" s="54">
        <f t="shared" si="15"/>
        <v>1.5</v>
      </c>
      <c r="AL33" s="55">
        <f t="shared" si="16"/>
        <v>4.5</v>
      </c>
      <c r="AM33" s="56">
        <f t="shared" si="17"/>
        <v>0</v>
      </c>
      <c r="AN33" s="57">
        <f t="shared" si="18"/>
        <v>4.5</v>
      </c>
      <c r="AO33" s="59"/>
    </row>
    <row r="34" spans="1:41" x14ac:dyDescent="0.25">
      <c r="A34" s="72">
        <f t="shared" si="19"/>
        <v>25</v>
      </c>
      <c r="B34" s="46" t="s">
        <v>77</v>
      </c>
      <c r="C34" s="62" t="s">
        <v>78</v>
      </c>
      <c r="D34" s="47" t="s">
        <v>56</v>
      </c>
      <c r="E34" s="114">
        <v>40911</v>
      </c>
      <c r="F34" s="48">
        <f>VLOOKUP(B34,'Apr, 2013'!$B$6:$AS$100,43,0)</f>
        <v>4</v>
      </c>
      <c r="G34" s="48"/>
      <c r="H34" s="48"/>
      <c r="I34" s="49">
        <v>1</v>
      </c>
      <c r="J34" s="50">
        <f t="shared" si="14"/>
        <v>5</v>
      </c>
      <c r="K34" s="243"/>
      <c r="L34" s="244"/>
      <c r="M34" s="244"/>
      <c r="N34" s="244"/>
      <c r="O34" s="244"/>
      <c r="P34" s="245"/>
      <c r="Q34" s="246"/>
      <c r="R34" s="243">
        <v>1</v>
      </c>
      <c r="S34" s="245"/>
      <c r="T34" s="242"/>
      <c r="U34" s="247"/>
      <c r="V34" s="247"/>
      <c r="W34" s="242"/>
      <c r="X34" s="242"/>
      <c r="Y34" s="247"/>
      <c r="Z34" s="247"/>
      <c r="AA34" s="247"/>
      <c r="AB34" s="247"/>
      <c r="AC34" s="247"/>
      <c r="AD34" s="242"/>
      <c r="AE34" s="242"/>
      <c r="AF34" s="247"/>
      <c r="AG34" s="247"/>
      <c r="AH34" s="247"/>
      <c r="AI34" s="247"/>
      <c r="AJ34" s="247"/>
      <c r="AK34" s="54">
        <f t="shared" si="15"/>
        <v>1</v>
      </c>
      <c r="AL34" s="55">
        <f t="shared" si="16"/>
        <v>4</v>
      </c>
      <c r="AM34" s="56">
        <f t="shared" si="17"/>
        <v>0</v>
      </c>
      <c r="AN34" s="57">
        <f t="shared" si="18"/>
        <v>4</v>
      </c>
      <c r="AO34" s="59"/>
    </row>
    <row r="35" spans="1:41" x14ac:dyDescent="0.25">
      <c r="A35" s="72">
        <f t="shared" si="19"/>
        <v>26</v>
      </c>
      <c r="B35" s="46" t="s">
        <v>200</v>
      </c>
      <c r="C35" s="62" t="s">
        <v>184</v>
      </c>
      <c r="D35" s="47" t="s">
        <v>56</v>
      </c>
      <c r="E35" s="114">
        <v>41276</v>
      </c>
      <c r="F35" s="48">
        <f>VLOOKUP(B35,'Apr, 2013'!$B$6:$AS$100,43,0)</f>
        <v>2</v>
      </c>
      <c r="G35" s="48"/>
      <c r="H35" s="48"/>
      <c r="I35" s="49">
        <v>1</v>
      </c>
      <c r="J35" s="50">
        <f t="shared" si="14"/>
        <v>3</v>
      </c>
      <c r="K35" s="243"/>
      <c r="L35" s="244"/>
      <c r="M35" s="244"/>
      <c r="N35" s="244"/>
      <c r="O35" s="244"/>
      <c r="P35" s="245"/>
      <c r="Q35" s="246"/>
      <c r="R35" s="243"/>
      <c r="S35" s="245"/>
      <c r="T35" s="242"/>
      <c r="U35" s="247"/>
      <c r="V35" s="247"/>
      <c r="W35" s="242"/>
      <c r="X35" s="242"/>
      <c r="Y35" s="247"/>
      <c r="Z35" s="247"/>
      <c r="AA35" s="247"/>
      <c r="AB35" s="247"/>
      <c r="AC35" s="247"/>
      <c r="AD35" s="242"/>
      <c r="AE35" s="242"/>
      <c r="AF35" s="247"/>
      <c r="AG35" s="247"/>
      <c r="AH35" s="247"/>
      <c r="AI35" s="247"/>
      <c r="AJ35" s="247"/>
      <c r="AK35" s="54">
        <f t="shared" si="15"/>
        <v>0</v>
      </c>
      <c r="AL35" s="55">
        <f t="shared" si="16"/>
        <v>3</v>
      </c>
      <c r="AM35" s="56">
        <f t="shared" si="17"/>
        <v>0</v>
      </c>
      <c r="AN35" s="57">
        <f t="shared" si="18"/>
        <v>3</v>
      </c>
      <c r="AO35" s="59"/>
    </row>
    <row r="36" spans="1:41" x14ac:dyDescent="0.25">
      <c r="A36" s="36">
        <v>6</v>
      </c>
      <c r="B36" s="37"/>
      <c r="C36" s="38" t="s">
        <v>80</v>
      </c>
      <c r="D36" s="37"/>
      <c r="E36" s="115"/>
      <c r="F36" s="38"/>
      <c r="G36" s="38"/>
      <c r="H36" s="38"/>
      <c r="I36" s="38"/>
      <c r="J36" s="39"/>
      <c r="K36" s="238"/>
      <c r="L36" s="239"/>
      <c r="M36" s="239"/>
      <c r="N36" s="239"/>
      <c r="O36" s="239"/>
      <c r="P36" s="240"/>
      <c r="Q36" s="241"/>
      <c r="R36" s="238"/>
      <c r="S36" s="240"/>
      <c r="T36" s="240"/>
      <c r="U36" s="239"/>
      <c r="V36" s="239"/>
      <c r="W36" s="240"/>
      <c r="X36" s="240"/>
      <c r="Y36" s="239"/>
      <c r="Z36" s="239"/>
      <c r="AA36" s="239"/>
      <c r="AB36" s="239"/>
      <c r="AC36" s="239"/>
      <c r="AD36" s="240"/>
      <c r="AE36" s="240"/>
      <c r="AF36" s="239"/>
      <c r="AG36" s="239"/>
      <c r="AH36" s="239"/>
      <c r="AI36" s="239"/>
      <c r="AJ36" s="239"/>
      <c r="AK36" s="38"/>
      <c r="AL36" s="38"/>
      <c r="AM36" s="41"/>
      <c r="AN36" s="42"/>
      <c r="AO36" s="43"/>
    </row>
    <row r="37" spans="1:41" x14ac:dyDescent="0.25">
      <c r="A37" s="45">
        <f>A35+1</f>
        <v>27</v>
      </c>
      <c r="B37" s="46" t="s">
        <v>81</v>
      </c>
      <c r="C37" s="85" t="s">
        <v>82</v>
      </c>
      <c r="D37" s="47" t="s">
        <v>64</v>
      </c>
      <c r="E37" s="114">
        <v>40603</v>
      </c>
      <c r="F37" s="48">
        <f>VLOOKUP(B37,'Apr, 2013'!$B$6:$AS$100,43,0)</f>
        <v>2.5</v>
      </c>
      <c r="G37" s="48"/>
      <c r="H37" s="48"/>
      <c r="I37" s="49">
        <v>1</v>
      </c>
      <c r="J37" s="50">
        <f t="shared" ref="J37:J44" si="20">F37+G37+H37+I37</f>
        <v>3.5</v>
      </c>
      <c r="K37" s="243"/>
      <c r="L37" s="244"/>
      <c r="M37" s="244"/>
      <c r="N37" s="244"/>
      <c r="O37" s="247"/>
      <c r="P37" s="242"/>
      <c r="Q37" s="262"/>
      <c r="R37" s="263">
        <v>1</v>
      </c>
      <c r="S37" s="245"/>
      <c r="T37" s="242"/>
      <c r="U37" s="247"/>
      <c r="V37" s="247"/>
      <c r="W37" s="242"/>
      <c r="X37" s="242"/>
      <c r="Y37" s="247">
        <v>1</v>
      </c>
      <c r="Z37" s="247"/>
      <c r="AA37" s="247"/>
      <c r="AB37" s="247"/>
      <c r="AC37" s="247"/>
      <c r="AD37" s="242"/>
      <c r="AE37" s="242"/>
      <c r="AF37" s="247"/>
      <c r="AG37" s="247">
        <v>0.5</v>
      </c>
      <c r="AH37" s="247"/>
      <c r="AI37" s="247"/>
      <c r="AJ37" s="247"/>
      <c r="AK37" s="54">
        <f t="shared" ref="AK37:AK44" si="21">SUM(K37:AJ37)</f>
        <v>2.5</v>
      </c>
      <c r="AL37" s="55">
        <f t="shared" ref="AL37:AL44" si="22">J37-AK37</f>
        <v>1</v>
      </c>
      <c r="AM37" s="56">
        <f>IF(AL37&lt;0,AL37,0)</f>
        <v>0</v>
      </c>
      <c r="AN37" s="57">
        <f t="shared" ref="AN37:AN45" si="23">AL37-AM37</f>
        <v>1</v>
      </c>
      <c r="AO37" s="59"/>
    </row>
    <row r="38" spans="1:41" x14ac:dyDescent="0.25">
      <c r="A38" s="72">
        <f t="shared" ref="A38:A45" si="24">A37+1</f>
        <v>28</v>
      </c>
      <c r="B38" s="46" t="s">
        <v>83</v>
      </c>
      <c r="C38" s="73" t="s">
        <v>84</v>
      </c>
      <c r="D38" s="47" t="s">
        <v>56</v>
      </c>
      <c r="E38" s="114">
        <v>40441</v>
      </c>
      <c r="F38" s="48">
        <f>VLOOKUP(B38,'Apr, 2013'!$B$6:$AS$100,43,0)</f>
        <v>8.5</v>
      </c>
      <c r="G38" s="48"/>
      <c r="H38" s="48"/>
      <c r="I38" s="49">
        <v>1</v>
      </c>
      <c r="J38" s="50">
        <f t="shared" si="20"/>
        <v>9.5</v>
      </c>
      <c r="K38" s="243"/>
      <c r="L38" s="244"/>
      <c r="M38" s="244"/>
      <c r="N38" s="244"/>
      <c r="O38" s="244"/>
      <c r="P38" s="245"/>
      <c r="Q38" s="246"/>
      <c r="R38" s="243"/>
      <c r="S38" s="245"/>
      <c r="T38" s="242"/>
      <c r="U38" s="247"/>
      <c r="V38" s="247"/>
      <c r="W38" s="242"/>
      <c r="X38" s="242"/>
      <c r="Y38" s="247"/>
      <c r="Z38" s="247"/>
      <c r="AA38" s="247"/>
      <c r="AB38" s="247"/>
      <c r="AC38" s="247"/>
      <c r="AD38" s="242"/>
      <c r="AE38" s="242"/>
      <c r="AF38" s="247"/>
      <c r="AG38" s="247"/>
      <c r="AH38" s="247"/>
      <c r="AI38" s="247"/>
      <c r="AJ38" s="247"/>
      <c r="AK38" s="54">
        <f t="shared" si="21"/>
        <v>0</v>
      </c>
      <c r="AL38" s="55">
        <f t="shared" si="22"/>
        <v>9.5</v>
      </c>
      <c r="AM38" s="56">
        <f>IF(AL38&lt;0,AL38,0)</f>
        <v>0</v>
      </c>
      <c r="AN38" s="57">
        <f t="shared" si="23"/>
        <v>9.5</v>
      </c>
      <c r="AO38" s="59"/>
    </row>
    <row r="39" spans="1:41" x14ac:dyDescent="0.25">
      <c r="A39" s="72">
        <f t="shared" si="24"/>
        <v>29</v>
      </c>
      <c r="B39" s="46" t="s">
        <v>85</v>
      </c>
      <c r="C39" s="85" t="s">
        <v>86</v>
      </c>
      <c r="D39" s="47" t="s">
        <v>56</v>
      </c>
      <c r="E39" s="114">
        <v>40777</v>
      </c>
      <c r="F39" s="48">
        <f>VLOOKUP(B39,'Apr, 2013'!$B$6:$AS$100,43,0)</f>
        <v>7</v>
      </c>
      <c r="G39" s="48"/>
      <c r="H39" s="48"/>
      <c r="I39" s="49">
        <v>1</v>
      </c>
      <c r="J39" s="50">
        <f t="shared" si="20"/>
        <v>8</v>
      </c>
      <c r="K39" s="243"/>
      <c r="L39" s="244"/>
      <c r="M39" s="244"/>
      <c r="N39" s="244"/>
      <c r="O39" s="244"/>
      <c r="P39" s="245"/>
      <c r="Q39" s="246"/>
      <c r="R39" s="243">
        <v>1</v>
      </c>
      <c r="S39" s="245"/>
      <c r="T39" s="242"/>
      <c r="U39" s="247"/>
      <c r="V39" s="247"/>
      <c r="W39" s="242"/>
      <c r="X39" s="242"/>
      <c r="Y39" s="247"/>
      <c r="Z39" s="247"/>
      <c r="AA39" s="247"/>
      <c r="AB39" s="247"/>
      <c r="AC39" s="247"/>
      <c r="AD39" s="242"/>
      <c r="AE39" s="242"/>
      <c r="AF39" s="247"/>
      <c r="AG39" s="247"/>
      <c r="AH39" s="247"/>
      <c r="AI39" s="247"/>
      <c r="AJ39" s="247">
        <v>0.5</v>
      </c>
      <c r="AK39" s="54">
        <f t="shared" si="21"/>
        <v>1.5</v>
      </c>
      <c r="AL39" s="55">
        <f t="shared" si="22"/>
        <v>6.5</v>
      </c>
      <c r="AM39" s="56">
        <f>IF(AL39&lt;0,AL39,0)</f>
        <v>0</v>
      </c>
      <c r="AN39" s="57">
        <f t="shared" si="23"/>
        <v>6.5</v>
      </c>
      <c r="AO39" s="59"/>
    </row>
    <row r="40" spans="1:41" x14ac:dyDescent="0.25">
      <c r="A40" s="72">
        <f t="shared" si="24"/>
        <v>30</v>
      </c>
      <c r="B40" s="46" t="s">
        <v>87</v>
      </c>
      <c r="C40" s="73" t="s">
        <v>88</v>
      </c>
      <c r="D40" s="47" t="s">
        <v>56</v>
      </c>
      <c r="E40" s="114">
        <v>40392</v>
      </c>
      <c r="F40" s="48">
        <f>VLOOKUP(B40,'Apr, 2013'!$B$6:$AS$100,43,0)</f>
        <v>3</v>
      </c>
      <c r="G40" s="48"/>
      <c r="H40" s="48"/>
      <c r="I40" s="49">
        <v>1</v>
      </c>
      <c r="J40" s="50">
        <f t="shared" si="20"/>
        <v>4</v>
      </c>
      <c r="K40" s="264"/>
      <c r="L40" s="265"/>
      <c r="M40" s="265"/>
      <c r="N40" s="265"/>
      <c r="O40" s="265">
        <v>1</v>
      </c>
      <c r="P40" s="266"/>
      <c r="Q40" s="262"/>
      <c r="R40" s="264">
        <v>1</v>
      </c>
      <c r="S40" s="266"/>
      <c r="T40" s="242"/>
      <c r="U40" s="247">
        <v>1</v>
      </c>
      <c r="V40" s="247">
        <v>1</v>
      </c>
      <c r="W40" s="242"/>
      <c r="X40" s="242"/>
      <c r="Y40" s="247"/>
      <c r="Z40" s="247"/>
      <c r="AA40" s="247"/>
      <c r="AB40" s="247"/>
      <c r="AC40" s="247"/>
      <c r="AD40" s="242"/>
      <c r="AE40" s="242"/>
      <c r="AF40" s="247"/>
      <c r="AG40" s="247"/>
      <c r="AH40" s="247"/>
      <c r="AI40" s="247"/>
      <c r="AJ40" s="247"/>
      <c r="AK40" s="54">
        <f t="shared" si="21"/>
        <v>4</v>
      </c>
      <c r="AL40" s="55">
        <f t="shared" si="22"/>
        <v>0</v>
      </c>
      <c r="AM40" s="56">
        <f>IF(AL40&lt;0,AL40,0)</f>
        <v>0</v>
      </c>
      <c r="AN40" s="57">
        <f t="shared" si="23"/>
        <v>0</v>
      </c>
      <c r="AO40" s="59"/>
    </row>
    <row r="41" spans="1:41" x14ac:dyDescent="0.25">
      <c r="A41" s="72">
        <f t="shared" si="24"/>
        <v>31</v>
      </c>
      <c r="B41" s="46" t="s">
        <v>89</v>
      </c>
      <c r="C41" s="85" t="s">
        <v>90</v>
      </c>
      <c r="D41" s="47" t="s">
        <v>56</v>
      </c>
      <c r="E41" s="114">
        <v>40787</v>
      </c>
      <c r="F41" s="48">
        <f>VLOOKUP(B41,'Apr, 2013'!$B$6:$AS$100,43,0)</f>
        <v>6.5</v>
      </c>
      <c r="G41" s="48"/>
      <c r="H41" s="48"/>
      <c r="I41" s="49">
        <v>1</v>
      </c>
      <c r="J41" s="50">
        <f t="shared" si="20"/>
        <v>7.5</v>
      </c>
      <c r="K41" s="243"/>
      <c r="L41" s="244"/>
      <c r="M41" s="244"/>
      <c r="N41" s="244"/>
      <c r="O41" s="244"/>
      <c r="P41" s="245"/>
      <c r="Q41" s="246"/>
      <c r="R41" s="243">
        <v>1</v>
      </c>
      <c r="S41" s="245"/>
      <c r="T41" s="242"/>
      <c r="U41" s="247"/>
      <c r="V41" s="247"/>
      <c r="W41" s="242"/>
      <c r="X41" s="242"/>
      <c r="Y41" s="247"/>
      <c r="Z41" s="247"/>
      <c r="AA41" s="247"/>
      <c r="AB41" s="247"/>
      <c r="AC41" s="247"/>
      <c r="AD41" s="242"/>
      <c r="AE41" s="242"/>
      <c r="AF41" s="247"/>
      <c r="AG41" s="247"/>
      <c r="AH41" s="247"/>
      <c r="AI41" s="247"/>
      <c r="AJ41" s="247"/>
      <c r="AK41" s="54">
        <f t="shared" si="21"/>
        <v>1</v>
      </c>
      <c r="AL41" s="55">
        <f t="shared" si="22"/>
        <v>6.5</v>
      </c>
      <c r="AM41" s="56">
        <f>IF(AL41&lt;0,AL41,0)</f>
        <v>0</v>
      </c>
      <c r="AN41" s="57">
        <f t="shared" si="23"/>
        <v>6.5</v>
      </c>
      <c r="AO41" s="59"/>
    </row>
    <row r="42" spans="1:41" x14ac:dyDescent="0.25">
      <c r="A42" s="72">
        <f t="shared" si="24"/>
        <v>32</v>
      </c>
      <c r="B42" s="89" t="s">
        <v>91</v>
      </c>
      <c r="C42" s="85" t="s">
        <v>92</v>
      </c>
      <c r="D42" s="47" t="s">
        <v>56</v>
      </c>
      <c r="E42" s="114">
        <v>40679</v>
      </c>
      <c r="F42" s="48">
        <f>VLOOKUP(B42,'Apr, 2013'!$B$6:$AS$100,43,0)</f>
        <v>2.5</v>
      </c>
      <c r="G42" s="48"/>
      <c r="H42" s="48"/>
      <c r="I42" s="49">
        <v>1</v>
      </c>
      <c r="J42" s="50">
        <f t="shared" si="20"/>
        <v>3.5</v>
      </c>
      <c r="K42" s="243"/>
      <c r="L42" s="244"/>
      <c r="M42" s="244"/>
      <c r="N42" s="244">
        <v>0.5</v>
      </c>
      <c r="O42" s="244"/>
      <c r="P42" s="245"/>
      <c r="Q42" s="246"/>
      <c r="R42" s="243">
        <v>1</v>
      </c>
      <c r="S42" s="245"/>
      <c r="T42" s="242"/>
      <c r="U42" s="247"/>
      <c r="V42" s="247"/>
      <c r="W42" s="242"/>
      <c r="X42" s="242"/>
      <c r="Y42" s="247"/>
      <c r="Z42" s="247"/>
      <c r="AA42" s="247"/>
      <c r="AB42" s="247"/>
      <c r="AC42" s="247"/>
      <c r="AD42" s="242"/>
      <c r="AE42" s="242"/>
      <c r="AF42" s="247"/>
      <c r="AG42" s="247"/>
      <c r="AH42" s="247"/>
      <c r="AI42" s="247"/>
      <c r="AJ42" s="247"/>
      <c r="AK42" s="54">
        <f t="shared" si="21"/>
        <v>1.5</v>
      </c>
      <c r="AL42" s="55">
        <f t="shared" si="22"/>
        <v>2</v>
      </c>
      <c r="AM42" s="56">
        <v>0</v>
      </c>
      <c r="AN42" s="57">
        <f t="shared" si="23"/>
        <v>2</v>
      </c>
      <c r="AO42" s="90"/>
    </row>
    <row r="43" spans="1:41" x14ac:dyDescent="0.25">
      <c r="A43" s="72">
        <f t="shared" si="24"/>
        <v>33</v>
      </c>
      <c r="B43" s="89" t="s">
        <v>223</v>
      </c>
      <c r="C43" s="85" t="s">
        <v>93</v>
      </c>
      <c r="D43" s="47" t="s">
        <v>56</v>
      </c>
      <c r="E43" s="114">
        <v>41218</v>
      </c>
      <c r="F43" s="48">
        <f>VLOOKUP(B43,'Apr, 2013'!$B$6:$AS$100,43,0)</f>
        <v>4</v>
      </c>
      <c r="G43" s="48"/>
      <c r="H43" s="48"/>
      <c r="I43" s="49">
        <v>1</v>
      </c>
      <c r="J43" s="50">
        <f t="shared" si="20"/>
        <v>5</v>
      </c>
      <c r="K43" s="243"/>
      <c r="L43" s="244"/>
      <c r="M43" s="244"/>
      <c r="N43" s="244"/>
      <c r="O43" s="244"/>
      <c r="P43" s="245"/>
      <c r="Q43" s="246"/>
      <c r="R43" s="243"/>
      <c r="S43" s="245"/>
      <c r="T43" s="242"/>
      <c r="U43" s="247"/>
      <c r="V43" s="247"/>
      <c r="W43" s="242"/>
      <c r="X43" s="242"/>
      <c r="Y43" s="247"/>
      <c r="Z43" s="247"/>
      <c r="AA43" s="247"/>
      <c r="AB43" s="247"/>
      <c r="AC43" s="247"/>
      <c r="AD43" s="242"/>
      <c r="AE43" s="242"/>
      <c r="AF43" s="247"/>
      <c r="AG43" s="247"/>
      <c r="AH43" s="247"/>
      <c r="AI43" s="247"/>
      <c r="AJ43" s="247"/>
      <c r="AK43" s="54">
        <f t="shared" si="21"/>
        <v>0</v>
      </c>
      <c r="AL43" s="55">
        <f t="shared" si="22"/>
        <v>5</v>
      </c>
      <c r="AM43" s="56">
        <f>IF(AL43&lt;0,AL43,0)</f>
        <v>0</v>
      </c>
      <c r="AN43" s="57">
        <f t="shared" si="23"/>
        <v>5</v>
      </c>
      <c r="AO43" s="59"/>
    </row>
    <row r="44" spans="1:41" x14ac:dyDescent="0.25">
      <c r="A44" s="72">
        <f t="shared" si="24"/>
        <v>34</v>
      </c>
      <c r="B44" s="46" t="s">
        <v>94</v>
      </c>
      <c r="C44" s="62" t="s">
        <v>95</v>
      </c>
      <c r="D44" s="47" t="s">
        <v>56</v>
      </c>
      <c r="E44" s="114">
        <v>40969</v>
      </c>
      <c r="F44" s="48">
        <f>VLOOKUP(B44,'Apr, 2013'!$B$6:$AS$100,43,0)</f>
        <v>6.5</v>
      </c>
      <c r="G44" s="48"/>
      <c r="H44" s="48"/>
      <c r="I44" s="49">
        <v>1</v>
      </c>
      <c r="J44" s="50">
        <f t="shared" si="20"/>
        <v>7.5</v>
      </c>
      <c r="K44" s="243"/>
      <c r="L44" s="244"/>
      <c r="M44" s="244"/>
      <c r="N44" s="244"/>
      <c r="O44" s="244"/>
      <c r="P44" s="245"/>
      <c r="Q44" s="246"/>
      <c r="R44" s="243">
        <v>1</v>
      </c>
      <c r="S44" s="245"/>
      <c r="T44" s="242"/>
      <c r="U44" s="247"/>
      <c r="V44" s="247"/>
      <c r="W44" s="242"/>
      <c r="X44" s="242"/>
      <c r="Y44" s="247"/>
      <c r="Z44" s="247"/>
      <c r="AA44" s="247"/>
      <c r="AB44" s="247"/>
      <c r="AC44" s="247"/>
      <c r="AD44" s="242"/>
      <c r="AE44" s="242"/>
      <c r="AF44" s="247"/>
      <c r="AG44" s="247"/>
      <c r="AH44" s="247"/>
      <c r="AI44" s="247"/>
      <c r="AJ44" s="247"/>
      <c r="AK44" s="54">
        <f t="shared" si="21"/>
        <v>1</v>
      </c>
      <c r="AL44" s="55">
        <f t="shared" si="22"/>
        <v>6.5</v>
      </c>
      <c r="AM44" s="56">
        <f>IF(AL44&lt;0,AL44,0)</f>
        <v>0</v>
      </c>
      <c r="AN44" s="57">
        <f t="shared" si="23"/>
        <v>6.5</v>
      </c>
      <c r="AO44" s="59"/>
    </row>
    <row r="45" spans="1:41" x14ac:dyDescent="0.25">
      <c r="A45" s="72">
        <f t="shared" si="24"/>
        <v>35</v>
      </c>
      <c r="B45" s="96" t="s">
        <v>208</v>
      </c>
      <c r="C45" s="97" t="s">
        <v>195</v>
      </c>
      <c r="D45" s="47" t="s">
        <v>56</v>
      </c>
      <c r="E45" s="116">
        <v>41353</v>
      </c>
      <c r="F45" s="48">
        <f>VLOOKUP(B45,'Apr, 2013'!$B$6:$AS$100,43,0)</f>
        <v>0</v>
      </c>
      <c r="G45" s="70"/>
      <c r="H45" s="70"/>
      <c r="I45" s="159">
        <v>0.5</v>
      </c>
      <c r="J45" s="50">
        <f>F45+G45+H45+I45</f>
        <v>0.5</v>
      </c>
      <c r="K45" s="250"/>
      <c r="L45" s="251"/>
      <c r="M45" s="251"/>
      <c r="N45" s="251"/>
      <c r="O45" s="251"/>
      <c r="P45" s="252"/>
      <c r="Q45" s="253"/>
      <c r="R45" s="250"/>
      <c r="S45" s="252"/>
      <c r="T45" s="254"/>
      <c r="U45" s="255"/>
      <c r="V45" s="255"/>
      <c r="W45" s="254"/>
      <c r="X45" s="254"/>
      <c r="Y45" s="255"/>
      <c r="Z45" s="255"/>
      <c r="AA45" s="255"/>
      <c r="AB45" s="255"/>
      <c r="AC45" s="255"/>
      <c r="AD45" s="254"/>
      <c r="AE45" s="254"/>
      <c r="AF45" s="255"/>
      <c r="AG45" s="255"/>
      <c r="AH45" s="255"/>
      <c r="AI45" s="255"/>
      <c r="AJ45" s="255"/>
      <c r="AK45" s="54">
        <f>SUM(K45:AJ45)</f>
        <v>0</v>
      </c>
      <c r="AL45" s="55">
        <f>J45-AK45</f>
        <v>0.5</v>
      </c>
      <c r="AM45" s="56">
        <f t="shared" ref="AM45:AM52" si="25">IF(AL45&lt;0,AL45,0)</f>
        <v>0</v>
      </c>
      <c r="AN45" s="57">
        <f t="shared" si="23"/>
        <v>0.5</v>
      </c>
      <c r="AO45" s="101"/>
    </row>
    <row r="46" spans="1:41" x14ac:dyDescent="0.25">
      <c r="A46" s="36">
        <v>7</v>
      </c>
      <c r="B46" s="37"/>
      <c r="C46" s="38" t="s">
        <v>96</v>
      </c>
      <c r="D46" s="37"/>
      <c r="E46" s="115"/>
      <c r="F46" s="38"/>
      <c r="G46" s="38"/>
      <c r="H46" s="38"/>
      <c r="I46" s="38"/>
      <c r="J46" s="39"/>
      <c r="K46" s="238"/>
      <c r="L46" s="239"/>
      <c r="M46" s="239"/>
      <c r="N46" s="239"/>
      <c r="O46" s="239"/>
      <c r="P46" s="240"/>
      <c r="Q46" s="241"/>
      <c r="R46" s="238"/>
      <c r="S46" s="240"/>
      <c r="T46" s="240"/>
      <c r="U46" s="239"/>
      <c r="V46" s="239"/>
      <c r="W46" s="240"/>
      <c r="X46" s="240"/>
      <c r="Y46" s="239"/>
      <c r="Z46" s="239"/>
      <c r="AA46" s="239"/>
      <c r="AB46" s="239"/>
      <c r="AC46" s="239"/>
      <c r="AD46" s="240"/>
      <c r="AE46" s="240"/>
      <c r="AF46" s="239"/>
      <c r="AG46" s="239"/>
      <c r="AH46" s="239"/>
      <c r="AI46" s="239"/>
      <c r="AJ46" s="239"/>
      <c r="AK46" s="38"/>
      <c r="AL46" s="38"/>
      <c r="AM46" s="41"/>
      <c r="AN46" s="42"/>
      <c r="AO46" s="43"/>
    </row>
    <row r="47" spans="1:41" x14ac:dyDescent="0.25">
      <c r="A47" s="45">
        <f>A44+1</f>
        <v>35</v>
      </c>
      <c r="B47" s="46" t="s">
        <v>97</v>
      </c>
      <c r="C47" s="65" t="s">
        <v>98</v>
      </c>
      <c r="D47" s="47" t="s">
        <v>99</v>
      </c>
      <c r="E47" s="114">
        <v>40441</v>
      </c>
      <c r="F47" s="48">
        <f>VLOOKUP(B47,'Apr, 2013'!$B$6:$AS$100,43,0)</f>
        <v>9.5</v>
      </c>
      <c r="G47" s="48"/>
      <c r="H47" s="48"/>
      <c r="I47" s="49">
        <v>1</v>
      </c>
      <c r="J47" s="50">
        <f t="shared" ref="J47:J53" si="26">F47+G47+H47+I47</f>
        <v>10.5</v>
      </c>
      <c r="K47" s="243"/>
      <c r="L47" s="244"/>
      <c r="M47" s="244"/>
      <c r="N47" s="244"/>
      <c r="O47" s="244"/>
      <c r="P47" s="245"/>
      <c r="Q47" s="246"/>
      <c r="R47" s="243"/>
      <c r="S47" s="245"/>
      <c r="T47" s="242"/>
      <c r="U47" s="247"/>
      <c r="V47" s="247"/>
      <c r="W47" s="242"/>
      <c r="X47" s="242"/>
      <c r="Y47" s="247"/>
      <c r="Z47" s="247"/>
      <c r="AA47" s="247"/>
      <c r="AB47" s="247"/>
      <c r="AC47" s="247"/>
      <c r="AD47" s="242"/>
      <c r="AE47" s="242"/>
      <c r="AF47" s="247"/>
      <c r="AG47" s="247"/>
      <c r="AH47" s="247"/>
      <c r="AI47" s="247"/>
      <c r="AJ47" s="247"/>
      <c r="AK47" s="54">
        <f t="shared" ref="AK47:AK52" si="27">SUM(K47:AJ47)</f>
        <v>0</v>
      </c>
      <c r="AL47" s="55">
        <f t="shared" ref="AL47:AL52" si="28">J47-AK47</f>
        <v>10.5</v>
      </c>
      <c r="AM47" s="56">
        <f t="shared" si="25"/>
        <v>0</v>
      </c>
      <c r="AN47" s="57">
        <f t="shared" ref="AN47:AN52" si="29">AL47-AM47</f>
        <v>10.5</v>
      </c>
      <c r="AO47" s="59"/>
    </row>
    <row r="48" spans="1:41" x14ac:dyDescent="0.25">
      <c r="A48" s="72">
        <f t="shared" ref="A48:A53" si="30">A47+1</f>
        <v>36</v>
      </c>
      <c r="B48" s="46" t="s">
        <v>100</v>
      </c>
      <c r="C48" s="124" t="s">
        <v>101</v>
      </c>
      <c r="D48" s="47" t="s">
        <v>99</v>
      </c>
      <c r="E48" s="114">
        <v>40716</v>
      </c>
      <c r="F48" s="48">
        <f>VLOOKUP(B48,'Apr, 2013'!$B$6:$AS$100,43,0)</f>
        <v>0</v>
      </c>
      <c r="G48" s="48"/>
      <c r="H48" s="48"/>
      <c r="I48" s="49"/>
      <c r="J48" s="50">
        <f t="shared" si="26"/>
        <v>0</v>
      </c>
      <c r="K48" s="243"/>
      <c r="L48" s="244"/>
      <c r="M48" s="244"/>
      <c r="N48" s="244"/>
      <c r="O48" s="244"/>
      <c r="P48" s="245"/>
      <c r="Q48" s="246"/>
      <c r="R48" s="243"/>
      <c r="S48" s="245"/>
      <c r="T48" s="245"/>
      <c r="U48" s="247"/>
      <c r="V48" s="247"/>
      <c r="W48" s="245"/>
      <c r="X48" s="245"/>
      <c r="Y48" s="244"/>
      <c r="Z48" s="244"/>
      <c r="AA48" s="244"/>
      <c r="AB48" s="247"/>
      <c r="AC48" s="247"/>
      <c r="AD48" s="245"/>
      <c r="AE48" s="245"/>
      <c r="AF48" s="244"/>
      <c r="AG48" s="244"/>
      <c r="AH48" s="244"/>
      <c r="AI48" s="247"/>
      <c r="AJ48" s="247"/>
      <c r="AK48" s="54">
        <f t="shared" si="27"/>
        <v>0</v>
      </c>
      <c r="AL48" s="55">
        <f t="shared" si="28"/>
        <v>0</v>
      </c>
      <c r="AM48" s="56">
        <f t="shared" si="25"/>
        <v>0</v>
      </c>
      <c r="AN48" s="57">
        <f t="shared" si="29"/>
        <v>0</v>
      </c>
      <c r="AO48" s="59"/>
    </row>
    <row r="49" spans="1:41" x14ac:dyDescent="0.25">
      <c r="A49" s="72">
        <f t="shared" si="30"/>
        <v>37</v>
      </c>
      <c r="B49" s="89" t="s">
        <v>201</v>
      </c>
      <c r="C49" s="85" t="s">
        <v>171</v>
      </c>
      <c r="D49" s="47" t="s">
        <v>99</v>
      </c>
      <c r="E49" s="114">
        <v>41276</v>
      </c>
      <c r="F49" s="48">
        <f>VLOOKUP(B49,'Apr, 2013'!$B$6:$AS$100,43,0)</f>
        <v>2</v>
      </c>
      <c r="G49" s="48"/>
      <c r="H49" s="48"/>
      <c r="I49" s="49">
        <v>1</v>
      </c>
      <c r="J49" s="50">
        <f t="shared" si="26"/>
        <v>3</v>
      </c>
      <c r="K49" s="243"/>
      <c r="L49" s="244"/>
      <c r="M49" s="244"/>
      <c r="N49" s="244"/>
      <c r="O49" s="244"/>
      <c r="P49" s="245"/>
      <c r="Q49" s="246"/>
      <c r="R49" s="243"/>
      <c r="S49" s="245"/>
      <c r="T49" s="242"/>
      <c r="U49" s="247"/>
      <c r="V49" s="247"/>
      <c r="W49" s="242"/>
      <c r="X49" s="242"/>
      <c r="Y49" s="247"/>
      <c r="Z49" s="247"/>
      <c r="AA49" s="247"/>
      <c r="AB49" s="247"/>
      <c r="AC49" s="247"/>
      <c r="AD49" s="242"/>
      <c r="AE49" s="242"/>
      <c r="AF49" s="247"/>
      <c r="AG49" s="247"/>
      <c r="AH49" s="247"/>
      <c r="AI49" s="247"/>
      <c r="AJ49" s="247"/>
      <c r="AK49" s="54">
        <f t="shared" si="27"/>
        <v>0</v>
      </c>
      <c r="AL49" s="55">
        <f t="shared" si="28"/>
        <v>3</v>
      </c>
      <c r="AM49" s="56">
        <f t="shared" si="25"/>
        <v>0</v>
      </c>
      <c r="AN49" s="57">
        <f t="shared" si="29"/>
        <v>3</v>
      </c>
      <c r="AO49" s="59"/>
    </row>
    <row r="50" spans="1:41" x14ac:dyDescent="0.25">
      <c r="A50" s="72">
        <f t="shared" si="30"/>
        <v>38</v>
      </c>
      <c r="B50" s="89" t="s">
        <v>202</v>
      </c>
      <c r="C50" s="85" t="s">
        <v>185</v>
      </c>
      <c r="D50" s="47" t="s">
        <v>99</v>
      </c>
      <c r="E50" s="114">
        <v>41276</v>
      </c>
      <c r="F50" s="48">
        <f>VLOOKUP(B50,'Apr, 2013'!$B$6:$AS$100,43,0)</f>
        <v>2</v>
      </c>
      <c r="G50" s="48"/>
      <c r="H50" s="48"/>
      <c r="I50" s="49">
        <v>1</v>
      </c>
      <c r="J50" s="50">
        <f t="shared" si="26"/>
        <v>3</v>
      </c>
      <c r="K50" s="243">
        <v>1</v>
      </c>
      <c r="L50" s="244"/>
      <c r="M50" s="244"/>
      <c r="N50" s="244"/>
      <c r="O50" s="244"/>
      <c r="P50" s="245"/>
      <c r="Q50" s="246"/>
      <c r="R50" s="243"/>
      <c r="S50" s="245"/>
      <c r="T50" s="242"/>
      <c r="U50" s="247"/>
      <c r="V50" s="247"/>
      <c r="W50" s="242"/>
      <c r="X50" s="242"/>
      <c r="Y50" s="247"/>
      <c r="Z50" s="247"/>
      <c r="AA50" s="247"/>
      <c r="AB50" s="247"/>
      <c r="AC50" s="247"/>
      <c r="AD50" s="242"/>
      <c r="AE50" s="242"/>
      <c r="AF50" s="247"/>
      <c r="AG50" s="247"/>
      <c r="AH50" s="247"/>
      <c r="AI50" s="247"/>
      <c r="AJ50" s="247"/>
      <c r="AK50" s="54">
        <f t="shared" si="27"/>
        <v>1</v>
      </c>
      <c r="AL50" s="55">
        <f t="shared" si="28"/>
        <v>2</v>
      </c>
      <c r="AM50" s="56">
        <f t="shared" si="25"/>
        <v>0</v>
      </c>
      <c r="AN50" s="57">
        <f t="shared" si="29"/>
        <v>2</v>
      </c>
      <c r="AO50" s="59"/>
    </row>
    <row r="51" spans="1:41" x14ac:dyDescent="0.25">
      <c r="A51" s="72">
        <f t="shared" si="30"/>
        <v>39</v>
      </c>
      <c r="B51" s="89" t="s">
        <v>203</v>
      </c>
      <c r="C51" s="85" t="s">
        <v>104</v>
      </c>
      <c r="D51" s="47" t="s">
        <v>99</v>
      </c>
      <c r="E51" s="114">
        <v>41276</v>
      </c>
      <c r="F51" s="48">
        <f>VLOOKUP(B51,'Apr, 2013'!$B$6:$AS$100,43,0)</f>
        <v>0</v>
      </c>
      <c r="G51" s="48"/>
      <c r="H51" s="48"/>
      <c r="I51" s="49">
        <v>1</v>
      </c>
      <c r="J51" s="50">
        <f t="shared" si="26"/>
        <v>1</v>
      </c>
      <c r="K51" s="243"/>
      <c r="L51" s="244"/>
      <c r="M51" s="244"/>
      <c r="N51" s="244"/>
      <c r="O51" s="244"/>
      <c r="P51" s="245"/>
      <c r="Q51" s="246"/>
      <c r="R51" s="243"/>
      <c r="S51" s="245"/>
      <c r="T51" s="242"/>
      <c r="U51" s="247"/>
      <c r="V51" s="247"/>
      <c r="W51" s="242"/>
      <c r="X51" s="242"/>
      <c r="Y51" s="247"/>
      <c r="Z51" s="247"/>
      <c r="AA51" s="247"/>
      <c r="AB51" s="247"/>
      <c r="AC51" s="247"/>
      <c r="AD51" s="242"/>
      <c r="AE51" s="242"/>
      <c r="AF51" s="247"/>
      <c r="AG51" s="247"/>
      <c r="AH51" s="247"/>
      <c r="AI51" s="247">
        <v>1</v>
      </c>
      <c r="AJ51" s="247">
        <v>1</v>
      </c>
      <c r="AK51" s="54">
        <f t="shared" si="27"/>
        <v>2</v>
      </c>
      <c r="AL51" s="55">
        <f t="shared" si="28"/>
        <v>-1</v>
      </c>
      <c r="AM51" s="56">
        <f t="shared" si="25"/>
        <v>-1</v>
      </c>
      <c r="AN51" s="57">
        <f t="shared" si="29"/>
        <v>0</v>
      </c>
      <c r="AO51" s="59"/>
    </row>
    <row r="52" spans="1:41" x14ac:dyDescent="0.25">
      <c r="A52" s="72">
        <f t="shared" si="30"/>
        <v>40</v>
      </c>
      <c r="B52" s="89" t="s">
        <v>204</v>
      </c>
      <c r="C52" s="85" t="s">
        <v>105</v>
      </c>
      <c r="D52" s="47" t="s">
        <v>99</v>
      </c>
      <c r="E52" s="114">
        <v>41288</v>
      </c>
      <c r="F52" s="48">
        <f>VLOOKUP(B52,'Apr, 2013'!$B$6:$AS$100,43,0)</f>
        <v>0.5</v>
      </c>
      <c r="G52" s="48"/>
      <c r="H52" s="48"/>
      <c r="I52" s="49">
        <v>1</v>
      </c>
      <c r="J52" s="50">
        <f t="shared" si="26"/>
        <v>1.5</v>
      </c>
      <c r="K52" s="243"/>
      <c r="L52" s="244"/>
      <c r="M52" s="244"/>
      <c r="N52" s="244"/>
      <c r="O52" s="244"/>
      <c r="P52" s="245"/>
      <c r="Q52" s="246"/>
      <c r="R52" s="243">
        <v>1</v>
      </c>
      <c r="S52" s="245"/>
      <c r="T52" s="242"/>
      <c r="U52" s="247"/>
      <c r="V52" s="247"/>
      <c r="W52" s="242"/>
      <c r="X52" s="242"/>
      <c r="Y52" s="247"/>
      <c r="Z52" s="247"/>
      <c r="AA52" s="247"/>
      <c r="AB52" s="247"/>
      <c r="AC52" s="247"/>
      <c r="AD52" s="242"/>
      <c r="AE52" s="242"/>
      <c r="AF52" s="247"/>
      <c r="AG52" s="247"/>
      <c r="AH52" s="247"/>
      <c r="AI52" s="247"/>
      <c r="AJ52" s="247"/>
      <c r="AK52" s="54">
        <f t="shared" si="27"/>
        <v>1</v>
      </c>
      <c r="AL52" s="55">
        <f t="shared" si="28"/>
        <v>0.5</v>
      </c>
      <c r="AM52" s="56">
        <f t="shared" si="25"/>
        <v>0</v>
      </c>
      <c r="AN52" s="57">
        <f t="shared" si="29"/>
        <v>0.5</v>
      </c>
      <c r="AO52" s="59"/>
    </row>
    <row r="53" spans="1:41" x14ac:dyDescent="0.25">
      <c r="A53" s="158">
        <f t="shared" si="30"/>
        <v>41</v>
      </c>
      <c r="B53" s="68" t="s">
        <v>257</v>
      </c>
      <c r="C53" s="97" t="s">
        <v>253</v>
      </c>
      <c r="D53" s="47" t="s">
        <v>99</v>
      </c>
      <c r="E53" s="114">
        <v>41393</v>
      </c>
      <c r="F53" s="48">
        <v>0</v>
      </c>
      <c r="G53" s="70"/>
      <c r="H53" s="70"/>
      <c r="I53" s="159">
        <v>0</v>
      </c>
      <c r="J53" s="50">
        <f t="shared" si="26"/>
        <v>0</v>
      </c>
      <c r="K53" s="250"/>
      <c r="L53" s="251"/>
      <c r="M53" s="251"/>
      <c r="N53" s="251"/>
      <c r="O53" s="251"/>
      <c r="P53" s="252"/>
      <c r="Q53" s="253"/>
      <c r="R53" s="250"/>
      <c r="S53" s="252"/>
      <c r="T53" s="254"/>
      <c r="U53" s="255"/>
      <c r="V53" s="255">
        <v>0.5</v>
      </c>
      <c r="W53" s="254"/>
      <c r="X53" s="254"/>
      <c r="Y53" s="255"/>
      <c r="Z53" s="255"/>
      <c r="AA53" s="255"/>
      <c r="AB53" s="255"/>
      <c r="AC53" s="255"/>
      <c r="AD53" s="254"/>
      <c r="AE53" s="254"/>
      <c r="AF53" s="255"/>
      <c r="AG53" s="255"/>
      <c r="AH53" s="255"/>
      <c r="AI53" s="255"/>
      <c r="AJ53" s="255"/>
      <c r="AK53" s="54">
        <f t="shared" ref="AK53" si="31">SUM(K53:AJ53)</f>
        <v>0.5</v>
      </c>
      <c r="AL53" s="55">
        <f t="shared" ref="AL53" si="32">J53-AK53</f>
        <v>-0.5</v>
      </c>
      <c r="AM53" s="56">
        <f t="shared" ref="AM53" si="33">IF(AL53&lt;0,AL53,0)</f>
        <v>-0.5</v>
      </c>
      <c r="AN53" s="57">
        <f t="shared" ref="AN53" si="34">AL53-AM53</f>
        <v>0</v>
      </c>
      <c r="AO53" s="101"/>
    </row>
    <row r="54" spans="1:41" x14ac:dyDescent="0.25">
      <c r="A54" s="36">
        <v>8</v>
      </c>
      <c r="B54" s="37"/>
      <c r="C54" s="38" t="s">
        <v>256</v>
      </c>
      <c r="D54" s="37"/>
      <c r="E54" s="115"/>
      <c r="F54" s="38"/>
      <c r="G54" s="38"/>
      <c r="H54" s="38"/>
      <c r="I54" s="38"/>
      <c r="J54" s="39"/>
      <c r="K54" s="238"/>
      <c r="L54" s="239"/>
      <c r="M54" s="239"/>
      <c r="N54" s="239"/>
      <c r="O54" s="239"/>
      <c r="P54" s="240"/>
      <c r="Q54" s="241"/>
      <c r="R54" s="238"/>
      <c r="S54" s="240"/>
      <c r="T54" s="240"/>
      <c r="U54" s="239"/>
      <c r="V54" s="239"/>
      <c r="W54" s="240"/>
      <c r="X54" s="240"/>
      <c r="Y54" s="239"/>
      <c r="Z54" s="239"/>
      <c r="AA54" s="239"/>
      <c r="AB54" s="239"/>
      <c r="AC54" s="239"/>
      <c r="AD54" s="240"/>
      <c r="AE54" s="240"/>
      <c r="AF54" s="239"/>
      <c r="AG54" s="239"/>
      <c r="AH54" s="239"/>
      <c r="AI54" s="239"/>
      <c r="AJ54" s="239"/>
      <c r="AK54" s="38"/>
      <c r="AL54" s="38"/>
      <c r="AM54" s="41"/>
      <c r="AN54" s="42"/>
      <c r="AO54" s="43"/>
    </row>
    <row r="55" spans="1:41" x14ac:dyDescent="0.25">
      <c r="A55" s="72">
        <f>A53+1</f>
        <v>42</v>
      </c>
      <c r="B55" s="46" t="s">
        <v>205</v>
      </c>
      <c r="C55" s="86" t="s">
        <v>176</v>
      </c>
      <c r="D55" s="47" t="s">
        <v>56</v>
      </c>
      <c r="E55" s="114">
        <v>41337</v>
      </c>
      <c r="F55" s="48">
        <f>VLOOKUP(B55,'Apr, 2013'!$B$6:$AS$100,43,0)</f>
        <v>0</v>
      </c>
      <c r="G55" s="48"/>
      <c r="H55" s="48"/>
      <c r="I55" s="49">
        <v>1</v>
      </c>
      <c r="J55" s="50">
        <f>F55+G55+H55+I55</f>
        <v>1</v>
      </c>
      <c r="K55" s="243"/>
      <c r="L55" s="244"/>
      <c r="M55" s="244"/>
      <c r="N55" s="244"/>
      <c r="O55" s="244"/>
      <c r="P55" s="245"/>
      <c r="Q55" s="246"/>
      <c r="R55" s="243">
        <v>1</v>
      </c>
      <c r="S55" s="245"/>
      <c r="T55" s="242"/>
      <c r="U55" s="247"/>
      <c r="V55" s="247">
        <v>0.5</v>
      </c>
      <c r="W55" s="242"/>
      <c r="X55" s="242"/>
      <c r="Y55" s="247"/>
      <c r="Z55" s="247"/>
      <c r="AA55" s="247"/>
      <c r="AB55" s="247"/>
      <c r="AC55" s="247"/>
      <c r="AD55" s="242"/>
      <c r="AE55" s="242"/>
      <c r="AF55" s="247"/>
      <c r="AG55" s="247"/>
      <c r="AH55" s="247"/>
      <c r="AI55" s="247"/>
      <c r="AJ55" s="247"/>
      <c r="AK55" s="54">
        <f>SUM(K55:AJ55)</f>
        <v>1.5</v>
      </c>
      <c r="AL55" s="55">
        <f>J55-AK55</f>
        <v>-0.5</v>
      </c>
      <c r="AM55" s="56">
        <f>IF(AL55&lt;0,AL55,0)</f>
        <v>-0.5</v>
      </c>
      <c r="AN55" s="57">
        <f>AL55-AM55</f>
        <v>0</v>
      </c>
      <c r="AO55" s="59"/>
    </row>
    <row r="56" spans="1:41" x14ac:dyDescent="0.25">
      <c r="A56" s="72">
        <f>A55+1</f>
        <v>43</v>
      </c>
      <c r="B56" s="46" t="s">
        <v>206</v>
      </c>
      <c r="C56" s="107" t="s">
        <v>178</v>
      </c>
      <c r="D56" s="47" t="s">
        <v>56</v>
      </c>
      <c r="E56" s="119">
        <v>41334</v>
      </c>
      <c r="F56" s="48">
        <f>VLOOKUP(B56,'Apr, 2013'!$B$6:$AS$100,43,0)</f>
        <v>0</v>
      </c>
      <c r="H56" s="48"/>
      <c r="I56" s="49">
        <v>1</v>
      </c>
      <c r="J56" s="50">
        <f>F56+G56+H56+I56</f>
        <v>1</v>
      </c>
      <c r="K56" s="250"/>
      <c r="L56" s="251"/>
      <c r="M56" s="251"/>
      <c r="N56" s="251"/>
      <c r="O56" s="251"/>
      <c r="P56" s="252"/>
      <c r="Q56" s="253"/>
      <c r="R56" s="250"/>
      <c r="S56" s="252"/>
      <c r="T56" s="252"/>
      <c r="U56" s="251"/>
      <c r="V56" s="251">
        <v>0.5</v>
      </c>
      <c r="W56" s="252"/>
      <c r="X56" s="252"/>
      <c r="Y56" s="251"/>
      <c r="Z56" s="251"/>
      <c r="AA56" s="251"/>
      <c r="AB56" s="251"/>
      <c r="AC56" s="251"/>
      <c r="AD56" s="252"/>
      <c r="AE56" s="252"/>
      <c r="AF56" s="251"/>
      <c r="AG56" s="251"/>
      <c r="AH56" s="251"/>
      <c r="AI56" s="251"/>
      <c r="AJ56" s="251"/>
      <c r="AK56" s="54">
        <f>SUM(K56:AJ56)</f>
        <v>0.5</v>
      </c>
      <c r="AL56" s="55">
        <f>J56-AK56</f>
        <v>0.5</v>
      </c>
      <c r="AM56" s="56">
        <f>IF(AL56&lt;0,AL56,0)</f>
        <v>0</v>
      </c>
      <c r="AN56" s="57">
        <f>AL56-AM56</f>
        <v>0.5</v>
      </c>
      <c r="AO56" s="110"/>
    </row>
    <row r="57" spans="1:41" x14ac:dyDescent="0.25">
      <c r="A57" s="158">
        <f>A56+1</f>
        <v>44</v>
      </c>
      <c r="B57" s="96" t="s">
        <v>207</v>
      </c>
      <c r="C57" s="97" t="s">
        <v>194</v>
      </c>
      <c r="D57" s="47" t="s">
        <v>56</v>
      </c>
      <c r="E57" s="119">
        <v>41351</v>
      </c>
      <c r="F57" s="48">
        <f>VLOOKUP(B57,'Apr, 2013'!$B$6:$AS$100,43,0)</f>
        <v>0</v>
      </c>
      <c r="G57" s="70"/>
      <c r="H57" s="70"/>
      <c r="I57" s="159">
        <v>0.5</v>
      </c>
      <c r="J57" s="50">
        <f>F57+G57+H57+I57</f>
        <v>0.5</v>
      </c>
      <c r="K57" s="250"/>
      <c r="L57" s="251"/>
      <c r="M57" s="251"/>
      <c r="N57" s="251"/>
      <c r="O57" s="251"/>
      <c r="P57" s="252"/>
      <c r="Q57" s="253"/>
      <c r="R57" s="250">
        <v>1</v>
      </c>
      <c r="S57" s="252"/>
      <c r="T57" s="254"/>
      <c r="U57" s="255"/>
      <c r="V57" s="255"/>
      <c r="W57" s="254"/>
      <c r="X57" s="254"/>
      <c r="Y57" s="255"/>
      <c r="Z57" s="255"/>
      <c r="AA57" s="255"/>
      <c r="AB57" s="255"/>
      <c r="AC57" s="255"/>
      <c r="AD57" s="254"/>
      <c r="AE57" s="254"/>
      <c r="AF57" s="255"/>
      <c r="AG57" s="255"/>
      <c r="AH57" s="255"/>
      <c r="AI57" s="255"/>
      <c r="AJ57" s="255"/>
      <c r="AK57" s="54">
        <f>SUM(K57:AJ57)</f>
        <v>1</v>
      </c>
      <c r="AL57" s="55">
        <f>J57-AK57</f>
        <v>-0.5</v>
      </c>
      <c r="AM57" s="56">
        <f>IF(AL57&lt;0,AL57,0)</f>
        <v>-0.5</v>
      </c>
      <c r="AN57" s="152"/>
      <c r="AO57" s="101"/>
    </row>
    <row r="58" spans="1:41" x14ac:dyDescent="0.25">
      <c r="A58" s="36">
        <v>9</v>
      </c>
      <c r="B58" s="37"/>
      <c r="C58" s="38" t="s">
        <v>106</v>
      </c>
      <c r="D58" s="37"/>
      <c r="E58" s="115"/>
      <c r="F58" s="38"/>
      <c r="G58" s="38"/>
      <c r="H58" s="38"/>
      <c r="I58" s="38"/>
      <c r="J58" s="39"/>
      <c r="K58" s="238"/>
      <c r="L58" s="239"/>
      <c r="M58" s="239"/>
      <c r="N58" s="239"/>
      <c r="O58" s="239"/>
      <c r="P58" s="240"/>
      <c r="Q58" s="241"/>
      <c r="R58" s="238"/>
      <c r="S58" s="240"/>
      <c r="T58" s="240"/>
      <c r="U58" s="239"/>
      <c r="V58" s="239"/>
      <c r="W58" s="240"/>
      <c r="X58" s="240"/>
      <c r="Y58" s="239"/>
      <c r="Z58" s="239"/>
      <c r="AA58" s="239"/>
      <c r="AB58" s="239"/>
      <c r="AC58" s="239"/>
      <c r="AD58" s="240"/>
      <c r="AE58" s="240"/>
      <c r="AF58" s="239"/>
      <c r="AG58" s="239"/>
      <c r="AH58" s="239"/>
      <c r="AI58" s="239"/>
      <c r="AJ58" s="239"/>
      <c r="AK58" s="38"/>
      <c r="AL58" s="38"/>
      <c r="AM58" s="41"/>
      <c r="AN58" s="42"/>
      <c r="AO58" s="43"/>
    </row>
    <row r="59" spans="1:41" x14ac:dyDescent="0.25">
      <c r="A59" s="45">
        <f>A57+1</f>
        <v>45</v>
      </c>
      <c r="B59" s="46" t="s">
        <v>107</v>
      </c>
      <c r="C59" s="64" t="s">
        <v>108</v>
      </c>
      <c r="D59" s="47" t="s">
        <v>64</v>
      </c>
      <c r="E59" s="114">
        <v>39022</v>
      </c>
      <c r="F59" s="48">
        <f>VLOOKUP(B59,'Apr, 2013'!$B$6:$AS$100,43,0)</f>
        <v>6</v>
      </c>
      <c r="G59" s="48"/>
      <c r="H59" s="48"/>
      <c r="I59" s="49">
        <v>1</v>
      </c>
      <c r="J59" s="50">
        <f>F59+G59+H59+I59</f>
        <v>7</v>
      </c>
      <c r="K59" s="244"/>
      <c r="L59" s="244"/>
      <c r="M59" s="244"/>
      <c r="N59" s="244"/>
      <c r="O59" s="244"/>
      <c r="P59" s="245"/>
      <c r="Q59" s="246"/>
      <c r="R59" s="243"/>
      <c r="S59" s="245"/>
      <c r="T59" s="242"/>
      <c r="U59" s="247"/>
      <c r="V59" s="247"/>
      <c r="W59" s="242"/>
      <c r="X59" s="242"/>
      <c r="Y59" s="247"/>
      <c r="Z59" s="247"/>
      <c r="AA59" s="247">
        <v>1</v>
      </c>
      <c r="AB59" s="247"/>
      <c r="AC59" s="247"/>
      <c r="AD59" s="242"/>
      <c r="AE59" s="242"/>
      <c r="AF59" s="247"/>
      <c r="AG59" s="247"/>
      <c r="AH59" s="247">
        <v>0.5</v>
      </c>
      <c r="AI59" s="247"/>
      <c r="AJ59" s="247"/>
      <c r="AK59" s="54">
        <f>SUM(K59:AJ59)</f>
        <v>1.5</v>
      </c>
      <c r="AL59" s="55">
        <f>J59-AK59</f>
        <v>5.5</v>
      </c>
      <c r="AM59" s="56">
        <f>IF(AL59&lt;0,AL59,0)</f>
        <v>0</v>
      </c>
      <c r="AN59" s="57">
        <f>AL59-AM59</f>
        <v>5.5</v>
      </c>
      <c r="AO59" s="59"/>
    </row>
    <row r="60" spans="1:41" x14ac:dyDescent="0.25">
      <c r="A60" s="72">
        <f>A59+1</f>
        <v>46</v>
      </c>
      <c r="B60" s="46" t="s">
        <v>109</v>
      </c>
      <c r="C60" s="73" t="s">
        <v>110</v>
      </c>
      <c r="D60" s="47" t="s">
        <v>56</v>
      </c>
      <c r="E60" s="114">
        <v>39546</v>
      </c>
      <c r="F60" s="48">
        <f>VLOOKUP(B60,'Apr, 2013'!$B$6:$AS$100,43,0)</f>
        <v>7.5</v>
      </c>
      <c r="G60" s="48"/>
      <c r="H60" s="48"/>
      <c r="I60" s="49">
        <v>1</v>
      </c>
      <c r="J60" s="50">
        <f>F60+G60+H60+I60</f>
        <v>8.5</v>
      </c>
      <c r="K60" s="243">
        <v>1</v>
      </c>
      <c r="L60" s="244">
        <v>1</v>
      </c>
      <c r="M60" s="244">
        <v>1</v>
      </c>
      <c r="N60" s="244">
        <v>1</v>
      </c>
      <c r="O60" s="244">
        <v>1</v>
      </c>
      <c r="P60" s="245"/>
      <c r="Q60" s="246"/>
      <c r="R60" s="243">
        <v>1</v>
      </c>
      <c r="S60" s="245"/>
      <c r="T60" s="242"/>
      <c r="U60" s="247"/>
      <c r="V60" s="247">
        <v>1</v>
      </c>
      <c r="W60" s="242"/>
      <c r="X60" s="242"/>
      <c r="Y60" s="247"/>
      <c r="Z60" s="247"/>
      <c r="AA60" s="247"/>
      <c r="AB60" s="247"/>
      <c r="AC60" s="247"/>
      <c r="AD60" s="242"/>
      <c r="AE60" s="242"/>
      <c r="AF60" s="247"/>
      <c r="AG60" s="247"/>
      <c r="AH60" s="247"/>
      <c r="AI60" s="247"/>
      <c r="AJ60" s="247"/>
      <c r="AK60" s="54">
        <f>SUM(K60:AJ60)</f>
        <v>7</v>
      </c>
      <c r="AL60" s="55">
        <f>J60-AK60</f>
        <v>1.5</v>
      </c>
      <c r="AM60" s="56">
        <f>IF(AL60&lt;0,AL60,0)</f>
        <v>0</v>
      </c>
      <c r="AN60" s="57">
        <f>AL60-AM60</f>
        <v>1.5</v>
      </c>
      <c r="AO60" s="59"/>
    </row>
    <row r="61" spans="1:41" x14ac:dyDescent="0.25">
      <c r="A61" s="72">
        <f>A60+1</f>
        <v>47</v>
      </c>
      <c r="B61" s="46" t="s">
        <v>111</v>
      </c>
      <c r="C61" s="64" t="s">
        <v>112</v>
      </c>
      <c r="D61" s="47" t="s">
        <v>56</v>
      </c>
      <c r="E61" s="114">
        <v>39581</v>
      </c>
      <c r="F61" s="48">
        <f>VLOOKUP(B61,'Apr, 2013'!$B$6:$AS$100,43,0)</f>
        <v>8</v>
      </c>
      <c r="G61" s="48"/>
      <c r="H61" s="48"/>
      <c r="I61" s="49">
        <v>1</v>
      </c>
      <c r="J61" s="50">
        <f>F61+G61+H61+I61</f>
        <v>9</v>
      </c>
      <c r="K61" s="243"/>
      <c r="L61" s="244"/>
      <c r="M61" s="244"/>
      <c r="N61" s="244"/>
      <c r="O61" s="244"/>
      <c r="P61" s="245"/>
      <c r="Q61" s="246"/>
      <c r="R61" s="243"/>
      <c r="S61" s="245"/>
      <c r="T61" s="242"/>
      <c r="U61" s="247"/>
      <c r="V61" s="247"/>
      <c r="W61" s="242"/>
      <c r="X61" s="242"/>
      <c r="Y61" s="247"/>
      <c r="Z61" s="247"/>
      <c r="AA61" s="247"/>
      <c r="AB61" s="247"/>
      <c r="AC61" s="247"/>
      <c r="AD61" s="242"/>
      <c r="AE61" s="242"/>
      <c r="AF61" s="247"/>
      <c r="AG61" s="247"/>
      <c r="AH61" s="247"/>
      <c r="AI61" s="247"/>
      <c r="AJ61" s="247"/>
      <c r="AK61" s="54">
        <f>SUM(K61:AJ61)</f>
        <v>0</v>
      </c>
      <c r="AL61" s="55">
        <f>J61-AK61</f>
        <v>9</v>
      </c>
      <c r="AM61" s="56">
        <f>IF(AL61&lt;0,AL61,0)</f>
        <v>0</v>
      </c>
      <c r="AN61" s="57">
        <f>AL61-AM61</f>
        <v>9</v>
      </c>
      <c r="AO61" s="59"/>
    </row>
    <row r="62" spans="1:41" x14ac:dyDescent="0.25">
      <c r="A62" s="36">
        <v>10</v>
      </c>
      <c r="B62" s="37"/>
      <c r="C62" s="38" t="s">
        <v>113</v>
      </c>
      <c r="D62" s="37"/>
      <c r="E62" s="115"/>
      <c r="F62" s="38"/>
      <c r="G62" s="38"/>
      <c r="H62" s="38"/>
      <c r="I62" s="38"/>
      <c r="J62" s="39"/>
      <c r="K62" s="238"/>
      <c r="L62" s="239"/>
      <c r="M62" s="239"/>
      <c r="N62" s="239"/>
      <c r="O62" s="239"/>
      <c r="P62" s="240"/>
      <c r="Q62" s="241"/>
      <c r="R62" s="238"/>
      <c r="S62" s="240"/>
      <c r="T62" s="240"/>
      <c r="U62" s="239"/>
      <c r="V62" s="239"/>
      <c r="W62" s="240"/>
      <c r="X62" s="240"/>
      <c r="Y62" s="239"/>
      <c r="Z62" s="239"/>
      <c r="AA62" s="239"/>
      <c r="AB62" s="239"/>
      <c r="AC62" s="239"/>
      <c r="AD62" s="240"/>
      <c r="AE62" s="240"/>
      <c r="AF62" s="239"/>
      <c r="AG62" s="239"/>
      <c r="AH62" s="239"/>
      <c r="AI62" s="239"/>
      <c r="AJ62" s="239"/>
      <c r="AK62" s="38"/>
      <c r="AL62" s="38"/>
      <c r="AM62" s="41"/>
      <c r="AN62" s="42"/>
      <c r="AO62" s="43"/>
    </row>
    <row r="63" spans="1:41" x14ac:dyDescent="0.25">
      <c r="A63" s="45">
        <f>A61+1</f>
        <v>48</v>
      </c>
      <c r="B63" s="89" t="s">
        <v>114</v>
      </c>
      <c r="C63" s="47" t="s">
        <v>115</v>
      </c>
      <c r="D63" s="47" t="s">
        <v>64</v>
      </c>
      <c r="E63" s="114">
        <v>39510</v>
      </c>
      <c r="F63" s="48">
        <f>VLOOKUP(B63,'Apr, 2013'!$B$6:$AS$100,43,0)</f>
        <v>11</v>
      </c>
      <c r="G63" s="48"/>
      <c r="H63" s="48"/>
      <c r="I63" s="49">
        <v>1</v>
      </c>
      <c r="J63" s="50">
        <f>F63+G63+H63+I63</f>
        <v>12</v>
      </c>
      <c r="K63" s="243"/>
      <c r="L63" s="244"/>
      <c r="M63" s="244"/>
      <c r="N63" s="244"/>
      <c r="O63" s="244"/>
      <c r="P63" s="245"/>
      <c r="Q63" s="246"/>
      <c r="R63" s="243"/>
      <c r="S63" s="245"/>
      <c r="T63" s="242"/>
      <c r="U63" s="247"/>
      <c r="V63" s="247"/>
      <c r="W63" s="242"/>
      <c r="X63" s="242"/>
      <c r="Y63" s="247"/>
      <c r="Z63" s="247"/>
      <c r="AA63" s="247"/>
      <c r="AB63" s="247"/>
      <c r="AC63" s="247"/>
      <c r="AD63" s="242"/>
      <c r="AE63" s="242"/>
      <c r="AF63" s="247"/>
      <c r="AG63" s="247"/>
      <c r="AH63" s="247"/>
      <c r="AI63" s="247"/>
      <c r="AJ63" s="247"/>
      <c r="AK63" s="54">
        <f t="shared" ref="AK63:AK68" si="35">SUM(K63:AJ63)</f>
        <v>0</v>
      </c>
      <c r="AL63" s="55">
        <f t="shared" ref="AL63:AL68" si="36">J63-AK63</f>
        <v>12</v>
      </c>
      <c r="AM63" s="56">
        <f t="shared" ref="AM63:AM68" si="37">IF(AL63&lt;0,AL63,0)</f>
        <v>0</v>
      </c>
      <c r="AN63" s="57">
        <f t="shared" ref="AN63:AN68" si="38">AL63-AM63</f>
        <v>12</v>
      </c>
      <c r="AO63" s="59"/>
    </row>
    <row r="64" spans="1:41" x14ac:dyDescent="0.25">
      <c r="A64" s="72">
        <f>A63+1</f>
        <v>49</v>
      </c>
      <c r="B64" s="46" t="s">
        <v>116</v>
      </c>
      <c r="C64" s="73" t="s">
        <v>117</v>
      </c>
      <c r="D64" s="47" t="s">
        <v>56</v>
      </c>
      <c r="E64" s="114">
        <v>40513</v>
      </c>
      <c r="F64" s="48">
        <f>VLOOKUP(B64,'Apr, 2013'!$B$6:$AS$100,43,0)</f>
        <v>2</v>
      </c>
      <c r="G64" s="48"/>
      <c r="H64" s="48"/>
      <c r="I64" s="49">
        <v>1</v>
      </c>
      <c r="J64" s="50">
        <f>F64+G64+H64+I64</f>
        <v>3</v>
      </c>
      <c r="K64" s="243"/>
      <c r="L64" s="244"/>
      <c r="M64" s="244"/>
      <c r="N64" s="244"/>
      <c r="O64" s="244"/>
      <c r="P64" s="245"/>
      <c r="Q64" s="246"/>
      <c r="R64" s="243"/>
      <c r="S64" s="245"/>
      <c r="T64" s="242"/>
      <c r="U64" s="247"/>
      <c r="V64" s="244"/>
      <c r="W64" s="245"/>
      <c r="X64" s="245"/>
      <c r="Y64" s="244"/>
      <c r="Z64" s="244"/>
      <c r="AA64" s="247"/>
      <c r="AB64" s="247"/>
      <c r="AC64" s="244"/>
      <c r="AD64" s="245"/>
      <c r="AE64" s="245"/>
      <c r="AF64" s="244"/>
      <c r="AG64" s="244"/>
      <c r="AH64" s="247"/>
      <c r="AI64" s="247"/>
      <c r="AJ64" s="247"/>
      <c r="AK64" s="54">
        <f t="shared" si="35"/>
        <v>0</v>
      </c>
      <c r="AL64" s="55">
        <f t="shared" si="36"/>
        <v>3</v>
      </c>
      <c r="AM64" s="56">
        <f t="shared" si="37"/>
        <v>0</v>
      </c>
      <c r="AN64" s="57">
        <f t="shared" si="38"/>
        <v>3</v>
      </c>
      <c r="AO64" s="59"/>
    </row>
    <row r="65" spans="1:41" x14ac:dyDescent="0.25">
      <c r="A65" s="72">
        <f>A64+1</f>
        <v>50</v>
      </c>
      <c r="B65" s="46" t="s">
        <v>118</v>
      </c>
      <c r="C65" s="62" t="s">
        <v>119</v>
      </c>
      <c r="D65" s="47" t="s">
        <v>99</v>
      </c>
      <c r="E65" s="114">
        <v>40393</v>
      </c>
      <c r="F65" s="48">
        <f>VLOOKUP(B65,'Apr, 2013'!$B$6:$AS$100,43,0)</f>
        <v>5</v>
      </c>
      <c r="G65" s="48"/>
      <c r="H65" s="48"/>
      <c r="I65" s="49">
        <v>1</v>
      </c>
      <c r="J65" s="50">
        <f>F65+G65+H65+I65</f>
        <v>6</v>
      </c>
      <c r="K65" s="243"/>
      <c r="L65" s="244"/>
      <c r="M65" s="244"/>
      <c r="N65" s="244"/>
      <c r="O65" s="244"/>
      <c r="P65" s="245"/>
      <c r="Q65" s="246"/>
      <c r="R65" s="243">
        <v>1</v>
      </c>
      <c r="S65" s="245"/>
      <c r="T65" s="242"/>
      <c r="U65" s="247"/>
      <c r="V65" s="244"/>
      <c r="W65" s="245"/>
      <c r="X65" s="245"/>
      <c r="Y65" s="244"/>
      <c r="Z65" s="244"/>
      <c r="AA65" s="247"/>
      <c r="AB65" s="247"/>
      <c r="AC65" s="247"/>
      <c r="AD65" s="242"/>
      <c r="AE65" s="242"/>
      <c r="AF65" s="247"/>
      <c r="AG65" s="247"/>
      <c r="AH65" s="247"/>
      <c r="AI65" s="247"/>
      <c r="AJ65" s="247"/>
      <c r="AK65" s="54">
        <f t="shared" si="35"/>
        <v>1</v>
      </c>
      <c r="AL65" s="55">
        <f t="shared" si="36"/>
        <v>5</v>
      </c>
      <c r="AM65" s="56">
        <f t="shared" si="37"/>
        <v>0</v>
      </c>
      <c r="AN65" s="57">
        <f t="shared" si="38"/>
        <v>5</v>
      </c>
      <c r="AO65" s="59"/>
    </row>
    <row r="66" spans="1:41" x14ac:dyDescent="0.25">
      <c r="A66" s="72">
        <f>A65+1</f>
        <v>51</v>
      </c>
      <c r="B66" s="46" t="s">
        <v>122</v>
      </c>
      <c r="C66" s="65" t="s">
        <v>123</v>
      </c>
      <c r="D66" s="47" t="s">
        <v>56</v>
      </c>
      <c r="E66" s="114">
        <v>41031</v>
      </c>
      <c r="F66" s="48">
        <f>VLOOKUP(B66,'Apr, 2013'!$B$6:$AS$100,43,0)</f>
        <v>3</v>
      </c>
      <c r="G66" s="48"/>
      <c r="H66" s="48"/>
      <c r="I66" s="49">
        <v>1</v>
      </c>
      <c r="J66" s="50">
        <f>F66+G66+H66+I66</f>
        <v>4</v>
      </c>
      <c r="K66" s="243"/>
      <c r="L66" s="244"/>
      <c r="M66" s="244"/>
      <c r="N66" s="244"/>
      <c r="O66" s="244"/>
      <c r="P66" s="245"/>
      <c r="Q66" s="246"/>
      <c r="R66" s="243">
        <v>1</v>
      </c>
      <c r="S66" s="245"/>
      <c r="T66" s="242"/>
      <c r="U66" s="247"/>
      <c r="V66" s="247"/>
      <c r="W66" s="242"/>
      <c r="X66" s="242"/>
      <c r="Y66" s="247"/>
      <c r="Z66" s="247"/>
      <c r="AA66" s="247"/>
      <c r="AB66" s="247"/>
      <c r="AC66" s="247"/>
      <c r="AD66" s="242"/>
      <c r="AE66" s="242"/>
      <c r="AF66" s="247"/>
      <c r="AG66" s="247"/>
      <c r="AH66" s="247"/>
      <c r="AI66" s="247"/>
      <c r="AJ66" s="247"/>
      <c r="AK66" s="54">
        <f t="shared" si="35"/>
        <v>1</v>
      </c>
      <c r="AL66" s="55">
        <f t="shared" si="36"/>
        <v>3</v>
      </c>
      <c r="AM66" s="56">
        <f t="shared" si="37"/>
        <v>0</v>
      </c>
      <c r="AN66" s="57">
        <f t="shared" si="38"/>
        <v>3</v>
      </c>
      <c r="AO66" s="59"/>
    </row>
    <row r="67" spans="1:41" x14ac:dyDescent="0.25">
      <c r="A67" s="72">
        <f>A66+1</f>
        <v>52</v>
      </c>
      <c r="B67" s="67" t="s">
        <v>126</v>
      </c>
      <c r="C67" s="65" t="s">
        <v>127</v>
      </c>
      <c r="D67" s="47" t="s">
        <v>56</v>
      </c>
      <c r="E67" s="114">
        <v>41078</v>
      </c>
      <c r="F67" s="48">
        <f>VLOOKUP(B67,'Apr, 2013'!$B$6:$AS$100,43,0)</f>
        <v>5</v>
      </c>
      <c r="G67" s="48"/>
      <c r="H67" s="48"/>
      <c r="I67" s="49">
        <v>1</v>
      </c>
      <c r="J67" s="50">
        <f t="shared" ref="J67:J68" si="39">F67+G67+H67+I67</f>
        <v>6</v>
      </c>
      <c r="K67" s="243"/>
      <c r="L67" s="244"/>
      <c r="M67" s="244"/>
      <c r="N67" s="244"/>
      <c r="O67" s="244"/>
      <c r="P67" s="245"/>
      <c r="Q67" s="246"/>
      <c r="R67" s="243">
        <v>1</v>
      </c>
      <c r="S67" s="245"/>
      <c r="T67" s="242"/>
      <c r="U67" s="247">
        <v>1</v>
      </c>
      <c r="V67" s="247"/>
      <c r="W67" s="242"/>
      <c r="X67" s="242"/>
      <c r="Y67" s="247"/>
      <c r="Z67" s="247"/>
      <c r="AA67" s="247"/>
      <c r="AB67" s="247"/>
      <c r="AC67" s="247"/>
      <c r="AD67" s="242"/>
      <c r="AE67" s="242"/>
      <c r="AF67" s="247"/>
      <c r="AG67" s="247"/>
      <c r="AH67" s="247"/>
      <c r="AI67" s="247"/>
      <c r="AJ67" s="247"/>
      <c r="AK67" s="54">
        <f t="shared" si="35"/>
        <v>2</v>
      </c>
      <c r="AL67" s="55">
        <f t="shared" si="36"/>
        <v>4</v>
      </c>
      <c r="AM67" s="56">
        <f t="shared" si="37"/>
        <v>0</v>
      </c>
      <c r="AN67" s="57">
        <f t="shared" si="38"/>
        <v>4</v>
      </c>
      <c r="AO67" s="59"/>
    </row>
    <row r="68" spans="1:41" x14ac:dyDescent="0.25">
      <c r="A68" s="158">
        <f>A67+1</f>
        <v>53</v>
      </c>
      <c r="B68" s="67" t="s">
        <v>242</v>
      </c>
      <c r="C68" s="215" t="s">
        <v>241</v>
      </c>
      <c r="D68" s="47" t="s">
        <v>56</v>
      </c>
      <c r="E68" s="116">
        <v>41365</v>
      </c>
      <c r="F68" s="48">
        <f>VLOOKUP(B68,'Apr, 2013'!$B$6:$AS$100,43,0)</f>
        <v>0</v>
      </c>
      <c r="G68" s="48"/>
      <c r="H68" s="48"/>
      <c r="I68" s="49">
        <v>0</v>
      </c>
      <c r="J68" s="50">
        <f t="shared" si="39"/>
        <v>0</v>
      </c>
      <c r="K68" s="250"/>
      <c r="L68" s="251"/>
      <c r="M68" s="251"/>
      <c r="N68" s="251"/>
      <c r="O68" s="251"/>
      <c r="P68" s="252"/>
      <c r="Q68" s="253"/>
      <c r="R68" s="250"/>
      <c r="S68" s="252"/>
      <c r="T68" s="254"/>
      <c r="U68" s="255"/>
      <c r="V68" s="255"/>
      <c r="W68" s="254"/>
      <c r="X68" s="254"/>
      <c r="Y68" s="255"/>
      <c r="Z68" s="255"/>
      <c r="AA68" s="255"/>
      <c r="AB68" s="255"/>
      <c r="AC68" s="255"/>
      <c r="AD68" s="254"/>
      <c r="AE68" s="254"/>
      <c r="AF68" s="255"/>
      <c r="AG68" s="255"/>
      <c r="AH68" s="255"/>
      <c r="AI68" s="255"/>
      <c r="AJ68" s="255"/>
      <c r="AK68" s="54">
        <f t="shared" si="35"/>
        <v>0</v>
      </c>
      <c r="AL68" s="55">
        <f t="shared" si="36"/>
        <v>0</v>
      </c>
      <c r="AM68" s="56">
        <f t="shared" si="37"/>
        <v>0</v>
      </c>
      <c r="AN68" s="57">
        <f t="shared" si="38"/>
        <v>0</v>
      </c>
      <c r="AO68" s="101"/>
    </row>
    <row r="69" spans="1:41" x14ac:dyDescent="0.25">
      <c r="A69" s="36">
        <v>11</v>
      </c>
      <c r="B69" s="37"/>
      <c r="C69" s="38" t="s">
        <v>130</v>
      </c>
      <c r="D69" s="37"/>
      <c r="E69" s="115"/>
      <c r="F69" s="38"/>
      <c r="G69" s="38"/>
      <c r="H69" s="38"/>
      <c r="I69" s="38"/>
      <c r="J69" s="39"/>
      <c r="K69" s="238"/>
      <c r="L69" s="239"/>
      <c r="M69" s="239"/>
      <c r="N69" s="239"/>
      <c r="O69" s="239"/>
      <c r="P69" s="240"/>
      <c r="Q69" s="241"/>
      <c r="R69" s="238"/>
      <c r="S69" s="240"/>
      <c r="T69" s="240"/>
      <c r="U69" s="239"/>
      <c r="V69" s="239"/>
      <c r="W69" s="240"/>
      <c r="X69" s="240"/>
      <c r="Y69" s="239"/>
      <c r="Z69" s="239"/>
      <c r="AA69" s="239"/>
      <c r="AB69" s="239"/>
      <c r="AC69" s="239"/>
      <c r="AD69" s="240"/>
      <c r="AE69" s="240"/>
      <c r="AF69" s="239"/>
      <c r="AG69" s="239"/>
      <c r="AH69" s="239"/>
      <c r="AI69" s="239"/>
      <c r="AJ69" s="239"/>
      <c r="AK69" s="38"/>
      <c r="AL69" s="38"/>
      <c r="AM69" s="41"/>
      <c r="AN69" s="42"/>
      <c r="AO69" s="43"/>
    </row>
    <row r="70" spans="1:41" x14ac:dyDescent="0.25">
      <c r="A70" s="45">
        <f>A68+1</f>
        <v>54</v>
      </c>
      <c r="B70" s="46" t="s">
        <v>131</v>
      </c>
      <c r="C70" s="73" t="s">
        <v>132</v>
      </c>
      <c r="D70" s="47" t="s">
        <v>56</v>
      </c>
      <c r="E70" s="114">
        <v>40098</v>
      </c>
      <c r="F70" s="48">
        <f>VLOOKUP(B70,'Apr, 2013'!$B$6:$AS$100,43,0)</f>
        <v>4</v>
      </c>
      <c r="G70" s="48"/>
      <c r="H70" s="48"/>
      <c r="I70" s="49">
        <v>1</v>
      </c>
      <c r="J70" s="50">
        <f>F70+G70+H70+I70</f>
        <v>5</v>
      </c>
      <c r="K70" s="243"/>
      <c r="L70" s="244"/>
      <c r="M70" s="244"/>
      <c r="N70" s="244"/>
      <c r="O70" s="244"/>
      <c r="P70" s="245"/>
      <c r="Q70" s="246"/>
      <c r="R70" s="243">
        <v>1</v>
      </c>
      <c r="S70" s="245"/>
      <c r="T70" s="242"/>
      <c r="U70" s="247"/>
      <c r="V70" s="247"/>
      <c r="W70" s="242"/>
      <c r="X70" s="242"/>
      <c r="Y70" s="247"/>
      <c r="Z70" s="247"/>
      <c r="AA70" s="247"/>
      <c r="AB70" s="247"/>
      <c r="AC70" s="247"/>
      <c r="AD70" s="242"/>
      <c r="AE70" s="242"/>
      <c r="AF70" s="247"/>
      <c r="AG70" s="247"/>
      <c r="AH70" s="247"/>
      <c r="AI70" s="247"/>
      <c r="AJ70" s="247"/>
      <c r="AK70" s="54">
        <f>SUM(K70:AJ70)</f>
        <v>1</v>
      </c>
      <c r="AL70" s="55">
        <f>J70-AK70</f>
        <v>4</v>
      </c>
      <c r="AM70" s="56">
        <f>IF(AL70&lt;0,AL70,0)</f>
        <v>0</v>
      </c>
      <c r="AN70" s="57">
        <f>AL70-AM70</f>
        <v>4</v>
      </c>
      <c r="AO70" s="59"/>
    </row>
    <row r="71" spans="1:41" x14ac:dyDescent="0.25">
      <c r="A71" s="36">
        <v>12</v>
      </c>
      <c r="B71" s="37"/>
      <c r="C71" s="38" t="s">
        <v>133</v>
      </c>
      <c r="D71" s="37"/>
      <c r="E71" s="115"/>
      <c r="F71" s="38"/>
      <c r="G71" s="38"/>
      <c r="H71" s="38"/>
      <c r="I71" s="38"/>
      <c r="J71" s="39"/>
      <c r="K71" s="238"/>
      <c r="L71" s="239"/>
      <c r="M71" s="239"/>
      <c r="N71" s="239"/>
      <c r="O71" s="239"/>
      <c r="P71" s="240"/>
      <c r="Q71" s="241"/>
      <c r="R71" s="238"/>
      <c r="S71" s="240"/>
      <c r="T71" s="240"/>
      <c r="U71" s="239"/>
      <c r="V71" s="239"/>
      <c r="W71" s="240"/>
      <c r="X71" s="240"/>
      <c r="Y71" s="239"/>
      <c r="Z71" s="239"/>
      <c r="AA71" s="239"/>
      <c r="AB71" s="239"/>
      <c r="AC71" s="239"/>
      <c r="AD71" s="240"/>
      <c r="AE71" s="240"/>
      <c r="AF71" s="239"/>
      <c r="AG71" s="239"/>
      <c r="AH71" s="239"/>
      <c r="AI71" s="239"/>
      <c r="AJ71" s="239"/>
      <c r="AK71" s="38"/>
      <c r="AL71" s="38"/>
      <c r="AM71" s="41"/>
      <c r="AN71" s="42"/>
      <c r="AO71" s="43"/>
    </row>
    <row r="72" spans="1:41" x14ac:dyDescent="0.25">
      <c r="A72" s="45">
        <f>A70+1</f>
        <v>55</v>
      </c>
      <c r="B72" s="46" t="s">
        <v>134</v>
      </c>
      <c r="C72" s="85" t="s">
        <v>135</v>
      </c>
      <c r="D72" s="47" t="s">
        <v>64</v>
      </c>
      <c r="E72" s="119">
        <v>40476</v>
      </c>
      <c r="F72" s="48">
        <f>VLOOKUP(B72,'Apr, 2013'!$B$6:$AS$100,43,0)</f>
        <v>6.5</v>
      </c>
      <c r="G72" s="48"/>
      <c r="H72" s="48"/>
      <c r="I72" s="49">
        <v>1</v>
      </c>
      <c r="J72" s="50">
        <f t="shared" ref="J72:J81" si="40">F72+G72+H72+I72</f>
        <v>7.5</v>
      </c>
      <c r="K72" s="243"/>
      <c r="L72" s="244"/>
      <c r="M72" s="244"/>
      <c r="N72" s="244"/>
      <c r="O72" s="244"/>
      <c r="P72" s="245"/>
      <c r="Q72" s="246"/>
      <c r="R72" s="243"/>
      <c r="S72" s="245"/>
      <c r="T72" s="242"/>
      <c r="U72" s="247"/>
      <c r="V72" s="247"/>
      <c r="W72" s="242"/>
      <c r="X72" s="242"/>
      <c r="Y72" s="247"/>
      <c r="Z72" s="247"/>
      <c r="AA72" s="247"/>
      <c r="AB72" s="247"/>
      <c r="AC72" s="247"/>
      <c r="AD72" s="242"/>
      <c r="AE72" s="242"/>
      <c r="AF72" s="247"/>
      <c r="AG72" s="247"/>
      <c r="AH72" s="247"/>
      <c r="AI72" s="247"/>
      <c r="AJ72" s="247"/>
      <c r="AK72" s="54">
        <f t="shared" ref="AK72:AK81" si="41">SUM(K72:AJ72)</f>
        <v>0</v>
      </c>
      <c r="AL72" s="55">
        <f t="shared" ref="AL72:AL81" si="42">J72-AK72</f>
        <v>7.5</v>
      </c>
      <c r="AM72" s="56">
        <f t="shared" ref="AM72:AM81" si="43">IF(AL72&lt;0,AL72,0)</f>
        <v>0</v>
      </c>
      <c r="AN72" s="57">
        <f t="shared" ref="AN72:AN81" si="44">AL72-AM72</f>
        <v>7.5</v>
      </c>
      <c r="AO72" s="59"/>
    </row>
    <row r="73" spans="1:41" s="95" customFormat="1" x14ac:dyDescent="0.25">
      <c r="A73" s="72">
        <f>A72+1</f>
        <v>56</v>
      </c>
      <c r="B73" s="67" t="s">
        <v>136</v>
      </c>
      <c r="C73" s="65" t="s">
        <v>137</v>
      </c>
      <c r="D73" s="65" t="s">
        <v>56</v>
      </c>
      <c r="E73" s="119">
        <v>40973</v>
      </c>
      <c r="F73" s="48">
        <f>VLOOKUP(B73,'Apr, 2013'!$B$6:$AS$100,43,0)</f>
        <v>7.5</v>
      </c>
      <c r="G73" s="66"/>
      <c r="H73" s="66"/>
      <c r="I73" s="91">
        <v>1</v>
      </c>
      <c r="J73" s="92">
        <f t="shared" si="40"/>
        <v>8.5</v>
      </c>
      <c r="K73" s="243"/>
      <c r="L73" s="244"/>
      <c r="M73" s="244"/>
      <c r="N73" s="244"/>
      <c r="O73" s="244"/>
      <c r="P73" s="245"/>
      <c r="Q73" s="246"/>
      <c r="R73" s="243">
        <v>1</v>
      </c>
      <c r="S73" s="245"/>
      <c r="T73" s="242"/>
      <c r="U73" s="247">
        <v>1</v>
      </c>
      <c r="V73" s="247">
        <v>1</v>
      </c>
      <c r="W73" s="242"/>
      <c r="X73" s="242"/>
      <c r="Y73" s="247"/>
      <c r="Z73" s="247"/>
      <c r="AA73" s="247"/>
      <c r="AB73" s="247"/>
      <c r="AC73" s="247"/>
      <c r="AD73" s="242"/>
      <c r="AE73" s="242"/>
      <c r="AF73" s="247"/>
      <c r="AG73" s="247"/>
      <c r="AH73" s="247"/>
      <c r="AI73" s="247"/>
      <c r="AJ73" s="247"/>
      <c r="AK73" s="54">
        <f t="shared" si="41"/>
        <v>3</v>
      </c>
      <c r="AL73" s="93">
        <f t="shared" si="42"/>
        <v>5.5</v>
      </c>
      <c r="AM73" s="56">
        <f t="shared" si="43"/>
        <v>0</v>
      </c>
      <c r="AN73" s="94">
        <f t="shared" si="44"/>
        <v>5.5</v>
      </c>
      <c r="AO73" s="53"/>
    </row>
    <row r="74" spans="1:41" s="95" customFormat="1" x14ac:dyDescent="0.25">
      <c r="A74" s="72">
        <f>A73+1</f>
        <v>57</v>
      </c>
      <c r="B74" s="67" t="s">
        <v>138</v>
      </c>
      <c r="C74" s="65" t="s">
        <v>139</v>
      </c>
      <c r="D74" s="65" t="s">
        <v>56</v>
      </c>
      <c r="E74" s="119">
        <v>40973</v>
      </c>
      <c r="F74" s="48">
        <f>VLOOKUP(B74,'Apr, 2013'!$B$6:$AS$100,43,0)</f>
        <v>1.5</v>
      </c>
      <c r="G74" s="66"/>
      <c r="H74" s="66"/>
      <c r="I74" s="91">
        <v>1</v>
      </c>
      <c r="J74" s="92">
        <f t="shared" si="40"/>
        <v>2.5</v>
      </c>
      <c r="K74" s="243"/>
      <c r="L74" s="244"/>
      <c r="M74" s="244"/>
      <c r="N74" s="244"/>
      <c r="O74" s="244">
        <v>0.5</v>
      </c>
      <c r="P74" s="245"/>
      <c r="Q74" s="246"/>
      <c r="R74" s="243"/>
      <c r="S74" s="245"/>
      <c r="T74" s="242"/>
      <c r="U74" s="247"/>
      <c r="V74" s="247">
        <v>0.5</v>
      </c>
      <c r="W74" s="242"/>
      <c r="X74" s="242"/>
      <c r="Y74" s="247"/>
      <c r="Z74" s="247"/>
      <c r="AA74" s="247"/>
      <c r="AB74" s="247"/>
      <c r="AC74" s="247"/>
      <c r="AD74" s="242"/>
      <c r="AE74" s="242"/>
      <c r="AF74" s="247"/>
      <c r="AG74" s="247"/>
      <c r="AH74" s="247"/>
      <c r="AI74" s="247"/>
      <c r="AJ74" s="247"/>
      <c r="AK74" s="54">
        <f t="shared" si="41"/>
        <v>1</v>
      </c>
      <c r="AL74" s="93">
        <f t="shared" si="42"/>
        <v>1.5</v>
      </c>
      <c r="AM74" s="56">
        <f t="shared" si="43"/>
        <v>0</v>
      </c>
      <c r="AN74" s="94">
        <f t="shared" si="44"/>
        <v>1.5</v>
      </c>
      <c r="AO74" s="53"/>
    </row>
    <row r="75" spans="1:41" x14ac:dyDescent="0.25">
      <c r="A75" s="72">
        <f>A74+1</f>
        <v>58</v>
      </c>
      <c r="B75" s="46" t="s">
        <v>140</v>
      </c>
      <c r="C75" s="64" t="s">
        <v>141</v>
      </c>
      <c r="D75" s="47" t="s">
        <v>56</v>
      </c>
      <c r="E75" s="119">
        <v>40742</v>
      </c>
      <c r="F75" s="48">
        <f>VLOOKUP(B75,'Apr, 2013'!$B$6:$AS$100,43,0)</f>
        <v>1.5</v>
      </c>
      <c r="G75" s="48"/>
      <c r="H75" s="48"/>
      <c r="I75" s="49">
        <v>1</v>
      </c>
      <c r="J75" s="50">
        <f t="shared" si="40"/>
        <v>2.5</v>
      </c>
      <c r="K75" s="243"/>
      <c r="L75" s="244"/>
      <c r="M75" s="244"/>
      <c r="N75" s="244"/>
      <c r="O75" s="244"/>
      <c r="P75" s="245"/>
      <c r="Q75" s="246"/>
      <c r="R75" s="243"/>
      <c r="S75" s="245"/>
      <c r="T75" s="242"/>
      <c r="U75" s="247"/>
      <c r="V75" s="247"/>
      <c r="W75" s="242"/>
      <c r="X75" s="242"/>
      <c r="Y75" s="247"/>
      <c r="Z75" s="247"/>
      <c r="AA75" s="247"/>
      <c r="AB75" s="247"/>
      <c r="AC75" s="247"/>
      <c r="AD75" s="242"/>
      <c r="AE75" s="242"/>
      <c r="AF75" s="247"/>
      <c r="AG75" s="247"/>
      <c r="AH75" s="247"/>
      <c r="AI75" s="247"/>
      <c r="AJ75" s="247"/>
      <c r="AK75" s="54">
        <f t="shared" si="41"/>
        <v>0</v>
      </c>
      <c r="AL75" s="55">
        <f t="shared" si="42"/>
        <v>2.5</v>
      </c>
      <c r="AM75" s="56">
        <f t="shared" si="43"/>
        <v>0</v>
      </c>
      <c r="AN75" s="57">
        <f t="shared" si="44"/>
        <v>2.5</v>
      </c>
      <c r="AO75" s="59"/>
    </row>
    <row r="76" spans="1:41" x14ac:dyDescent="0.25">
      <c r="A76" s="72">
        <f>A75+1</f>
        <v>59</v>
      </c>
      <c r="B76" s="89" t="s">
        <v>224</v>
      </c>
      <c r="C76" s="85" t="s">
        <v>144</v>
      </c>
      <c r="D76" s="47" t="s">
        <v>56</v>
      </c>
      <c r="E76" s="119">
        <v>41232</v>
      </c>
      <c r="F76" s="48">
        <f>VLOOKUP(B76,'Apr, 2013'!$B$6:$AS$100,43,0)</f>
        <v>3.5</v>
      </c>
      <c r="G76" s="48"/>
      <c r="H76" s="48"/>
      <c r="I76" s="49">
        <v>1</v>
      </c>
      <c r="J76" s="50">
        <f t="shared" si="40"/>
        <v>4.5</v>
      </c>
      <c r="K76" s="243"/>
      <c r="L76" s="244"/>
      <c r="M76" s="244"/>
      <c r="N76" s="244"/>
      <c r="O76" s="244"/>
      <c r="P76" s="245"/>
      <c r="Q76" s="246"/>
      <c r="R76" s="243">
        <v>1</v>
      </c>
      <c r="S76" s="245"/>
      <c r="T76" s="242"/>
      <c r="U76" s="247"/>
      <c r="V76" s="247"/>
      <c r="W76" s="242"/>
      <c r="X76" s="242"/>
      <c r="Y76" s="247"/>
      <c r="Z76" s="247"/>
      <c r="AA76" s="247"/>
      <c r="AB76" s="247"/>
      <c r="AC76" s="247"/>
      <c r="AD76" s="242"/>
      <c r="AE76" s="242"/>
      <c r="AF76" s="247"/>
      <c r="AG76" s="247"/>
      <c r="AH76" s="247"/>
      <c r="AI76" s="247"/>
      <c r="AJ76" s="247"/>
      <c r="AK76" s="54">
        <f t="shared" si="41"/>
        <v>1</v>
      </c>
      <c r="AL76" s="55">
        <f t="shared" si="42"/>
        <v>3.5</v>
      </c>
      <c r="AM76" s="56">
        <f t="shared" si="43"/>
        <v>0</v>
      </c>
      <c r="AN76" s="57">
        <f t="shared" si="44"/>
        <v>3.5</v>
      </c>
      <c r="AO76" s="59"/>
    </row>
    <row r="77" spans="1:41" x14ac:dyDescent="0.25">
      <c r="A77" s="72">
        <f>A78+1</f>
        <v>61</v>
      </c>
      <c r="B77" s="96" t="s">
        <v>209</v>
      </c>
      <c r="C77" s="126" t="s">
        <v>186</v>
      </c>
      <c r="D77" s="47" t="s">
        <v>56</v>
      </c>
      <c r="E77" s="119">
        <v>41246</v>
      </c>
      <c r="F77" s="48">
        <f>VLOOKUP(B77,'Apr, 2013'!$B$6:$AS$100,43,0)</f>
        <v>0</v>
      </c>
      <c r="G77" s="70"/>
      <c r="H77" s="70"/>
      <c r="I77" s="49">
        <v>1</v>
      </c>
      <c r="J77" s="50">
        <f t="shared" si="40"/>
        <v>1</v>
      </c>
      <c r="K77" s="250"/>
      <c r="L77" s="251"/>
      <c r="M77" s="251"/>
      <c r="N77" s="251"/>
      <c r="O77" s="251"/>
      <c r="P77" s="252"/>
      <c r="Q77" s="253"/>
      <c r="R77" s="250"/>
      <c r="S77" s="252"/>
      <c r="T77" s="254"/>
      <c r="U77" s="255"/>
      <c r="V77" s="255"/>
      <c r="W77" s="254"/>
      <c r="X77" s="254"/>
      <c r="Y77" s="255"/>
      <c r="Z77" s="255"/>
      <c r="AA77" s="255"/>
      <c r="AB77" s="255"/>
      <c r="AC77" s="255"/>
      <c r="AD77" s="254"/>
      <c r="AE77" s="254"/>
      <c r="AF77" s="255"/>
      <c r="AG77" s="255"/>
      <c r="AH77" s="255"/>
      <c r="AI77" s="255"/>
      <c r="AJ77" s="255"/>
      <c r="AK77" s="54">
        <f t="shared" si="41"/>
        <v>0</v>
      </c>
      <c r="AL77" s="55">
        <f t="shared" si="42"/>
        <v>1</v>
      </c>
      <c r="AM77" s="56">
        <f t="shared" si="43"/>
        <v>0</v>
      </c>
      <c r="AN77" s="57">
        <f t="shared" si="44"/>
        <v>1</v>
      </c>
      <c r="AO77" s="101"/>
    </row>
    <row r="78" spans="1:41" x14ac:dyDescent="0.25">
      <c r="A78" s="72">
        <f>A76+1</f>
        <v>60</v>
      </c>
      <c r="B78" s="96" t="s">
        <v>210</v>
      </c>
      <c r="C78" s="126" t="s">
        <v>187</v>
      </c>
      <c r="D78" s="47" t="s">
        <v>56</v>
      </c>
      <c r="E78" s="119">
        <v>41246</v>
      </c>
      <c r="F78" s="48">
        <f>VLOOKUP(B78,'Apr, 2013'!$B$6:$AS$100,43,0)</f>
        <v>0</v>
      </c>
      <c r="G78" s="70"/>
      <c r="H78" s="70"/>
      <c r="I78" s="49">
        <v>1</v>
      </c>
      <c r="J78" s="50">
        <f t="shared" si="40"/>
        <v>1</v>
      </c>
      <c r="K78" s="250"/>
      <c r="L78" s="251"/>
      <c r="M78" s="251"/>
      <c r="N78" s="251"/>
      <c r="O78" s="251"/>
      <c r="P78" s="252"/>
      <c r="Q78" s="253"/>
      <c r="R78" s="250"/>
      <c r="S78" s="252"/>
      <c r="T78" s="254"/>
      <c r="U78" s="255"/>
      <c r="V78" s="255"/>
      <c r="W78" s="254"/>
      <c r="X78" s="254"/>
      <c r="Y78" s="255"/>
      <c r="Z78" s="255"/>
      <c r="AA78" s="255"/>
      <c r="AB78" s="255"/>
      <c r="AC78" s="255"/>
      <c r="AD78" s="254"/>
      <c r="AE78" s="254"/>
      <c r="AF78" s="255"/>
      <c r="AG78" s="255"/>
      <c r="AH78" s="255"/>
      <c r="AI78" s="255"/>
      <c r="AJ78" s="255"/>
      <c r="AK78" s="54">
        <f t="shared" si="41"/>
        <v>0</v>
      </c>
      <c r="AL78" s="55">
        <f t="shared" si="42"/>
        <v>1</v>
      </c>
      <c r="AM78" s="56">
        <f t="shared" si="43"/>
        <v>0</v>
      </c>
      <c r="AN78" s="57">
        <f t="shared" si="44"/>
        <v>1</v>
      </c>
      <c r="AO78" s="101"/>
    </row>
    <row r="79" spans="1:41" x14ac:dyDescent="0.25">
      <c r="A79" s="72">
        <f>A77+1</f>
        <v>62</v>
      </c>
      <c r="B79" s="96" t="s">
        <v>211</v>
      </c>
      <c r="C79" s="126" t="s">
        <v>188</v>
      </c>
      <c r="D79" s="47" t="s">
        <v>56</v>
      </c>
      <c r="E79" s="119">
        <v>41255</v>
      </c>
      <c r="F79" s="48">
        <f>VLOOKUP(B79,'Apr, 2013'!$B$6:$AS$100,43,0)</f>
        <v>0</v>
      </c>
      <c r="G79" s="70"/>
      <c r="H79" s="70"/>
      <c r="I79" s="183">
        <v>1</v>
      </c>
      <c r="J79" s="50">
        <f t="shared" si="40"/>
        <v>1</v>
      </c>
      <c r="K79" s="250"/>
      <c r="L79" s="251"/>
      <c r="M79" s="251">
        <v>0.5</v>
      </c>
      <c r="N79" s="251"/>
      <c r="O79" s="251"/>
      <c r="P79" s="252"/>
      <c r="Q79" s="253"/>
      <c r="R79" s="250">
        <v>1</v>
      </c>
      <c r="S79" s="252"/>
      <c r="T79" s="254"/>
      <c r="U79" s="255"/>
      <c r="V79" s="255"/>
      <c r="W79" s="254"/>
      <c r="X79" s="254"/>
      <c r="Y79" s="255"/>
      <c r="Z79" s="255"/>
      <c r="AA79" s="255"/>
      <c r="AB79" s="255"/>
      <c r="AC79" s="255"/>
      <c r="AD79" s="254"/>
      <c r="AE79" s="254"/>
      <c r="AF79" s="255"/>
      <c r="AG79" s="255"/>
      <c r="AH79" s="255"/>
      <c r="AI79" s="255"/>
      <c r="AJ79" s="255"/>
      <c r="AK79" s="54">
        <f t="shared" si="41"/>
        <v>1.5</v>
      </c>
      <c r="AL79" s="55">
        <f t="shared" si="42"/>
        <v>-0.5</v>
      </c>
      <c r="AM79" s="56">
        <f t="shared" si="43"/>
        <v>-0.5</v>
      </c>
      <c r="AN79" s="57">
        <f t="shared" si="44"/>
        <v>0</v>
      </c>
      <c r="AO79" s="101"/>
    </row>
    <row r="80" spans="1:41" x14ac:dyDescent="0.25">
      <c r="A80" s="72">
        <f>A79+1</f>
        <v>63</v>
      </c>
      <c r="B80" s="96" t="s">
        <v>212</v>
      </c>
      <c r="C80" s="126" t="s">
        <v>189</v>
      </c>
      <c r="D80" s="47" t="s">
        <v>56</v>
      </c>
      <c r="E80" s="119">
        <v>41260</v>
      </c>
      <c r="F80" s="48">
        <f>VLOOKUP(B80,'Apr, 2013'!$B$6:$AS$100,43,0)</f>
        <v>2.5</v>
      </c>
      <c r="G80" s="70"/>
      <c r="H80" s="70"/>
      <c r="I80" s="49">
        <v>1</v>
      </c>
      <c r="J80" s="50">
        <f t="shared" si="40"/>
        <v>3.5</v>
      </c>
      <c r="K80" s="250"/>
      <c r="L80" s="251"/>
      <c r="M80" s="251"/>
      <c r="N80" s="251"/>
      <c r="O80" s="251"/>
      <c r="P80" s="252"/>
      <c r="Q80" s="253"/>
      <c r="R80" s="250">
        <v>1</v>
      </c>
      <c r="S80" s="252"/>
      <c r="T80" s="254"/>
      <c r="U80" s="255"/>
      <c r="V80" s="255"/>
      <c r="W80" s="254"/>
      <c r="X80" s="254"/>
      <c r="Y80" s="255"/>
      <c r="Z80" s="255"/>
      <c r="AA80" s="255"/>
      <c r="AB80" s="255"/>
      <c r="AC80" s="255"/>
      <c r="AD80" s="254"/>
      <c r="AE80" s="254"/>
      <c r="AF80" s="255"/>
      <c r="AG80" s="255"/>
      <c r="AH80" s="255"/>
      <c r="AI80" s="255">
        <v>1</v>
      </c>
      <c r="AJ80" s="255"/>
      <c r="AK80" s="54">
        <f t="shared" si="41"/>
        <v>2</v>
      </c>
      <c r="AL80" s="55">
        <f t="shared" si="42"/>
        <v>1.5</v>
      </c>
      <c r="AM80" s="56">
        <f t="shared" si="43"/>
        <v>0</v>
      </c>
      <c r="AN80" s="57">
        <f t="shared" si="44"/>
        <v>1.5</v>
      </c>
      <c r="AO80" s="101"/>
    </row>
    <row r="81" spans="1:41" x14ac:dyDescent="0.25">
      <c r="A81" s="72">
        <f>A80+1</f>
        <v>64</v>
      </c>
      <c r="B81" s="96" t="s">
        <v>213</v>
      </c>
      <c r="C81" s="69" t="s">
        <v>153</v>
      </c>
      <c r="D81" s="47" t="s">
        <v>56</v>
      </c>
      <c r="E81" s="119">
        <v>41276</v>
      </c>
      <c r="F81" s="48">
        <f>VLOOKUP(B81,'Apr, 2013'!$B$6:$AS$100,43,0)</f>
        <v>1</v>
      </c>
      <c r="G81" s="70"/>
      <c r="H81" s="70"/>
      <c r="I81" s="49">
        <v>1</v>
      </c>
      <c r="J81" s="50">
        <f t="shared" si="40"/>
        <v>2</v>
      </c>
      <c r="K81" s="250"/>
      <c r="L81" s="251"/>
      <c r="M81" s="251"/>
      <c r="N81" s="251"/>
      <c r="O81" s="251"/>
      <c r="P81" s="252"/>
      <c r="Q81" s="253"/>
      <c r="R81" s="250"/>
      <c r="S81" s="252"/>
      <c r="T81" s="254"/>
      <c r="U81" s="255"/>
      <c r="V81" s="255"/>
      <c r="W81" s="254"/>
      <c r="X81" s="254"/>
      <c r="Y81" s="255"/>
      <c r="Z81" s="255"/>
      <c r="AA81" s="255"/>
      <c r="AB81" s="255"/>
      <c r="AC81" s="255"/>
      <c r="AD81" s="254"/>
      <c r="AE81" s="254"/>
      <c r="AF81" s="255"/>
      <c r="AG81" s="255"/>
      <c r="AH81" s="255"/>
      <c r="AI81" s="255"/>
      <c r="AJ81" s="255"/>
      <c r="AK81" s="54">
        <f t="shared" si="41"/>
        <v>0</v>
      </c>
      <c r="AL81" s="55">
        <f t="shared" si="42"/>
        <v>2</v>
      </c>
      <c r="AM81" s="56">
        <f t="shared" si="43"/>
        <v>0</v>
      </c>
      <c r="AN81" s="57">
        <f t="shared" si="44"/>
        <v>2</v>
      </c>
      <c r="AO81" s="101"/>
    </row>
    <row r="82" spans="1:41" x14ac:dyDescent="0.25">
      <c r="A82" s="36">
        <v>13</v>
      </c>
      <c r="B82" s="37"/>
      <c r="C82" s="38" t="s">
        <v>154</v>
      </c>
      <c r="D82" s="37"/>
      <c r="E82" s="115"/>
      <c r="F82" s="38"/>
      <c r="G82" s="38"/>
      <c r="H82" s="38"/>
      <c r="I82" s="38"/>
      <c r="J82" s="39"/>
      <c r="K82" s="238"/>
      <c r="L82" s="239"/>
      <c r="M82" s="239"/>
      <c r="N82" s="239"/>
      <c r="O82" s="239"/>
      <c r="P82" s="240"/>
      <c r="Q82" s="241"/>
      <c r="R82" s="238"/>
      <c r="S82" s="240"/>
      <c r="T82" s="240"/>
      <c r="U82" s="239"/>
      <c r="V82" s="239"/>
      <c r="W82" s="240"/>
      <c r="X82" s="240"/>
      <c r="Y82" s="239"/>
      <c r="Z82" s="239"/>
      <c r="AA82" s="239"/>
      <c r="AB82" s="239"/>
      <c r="AC82" s="239"/>
      <c r="AD82" s="240"/>
      <c r="AE82" s="240"/>
      <c r="AF82" s="239"/>
      <c r="AG82" s="239"/>
      <c r="AH82" s="239"/>
      <c r="AI82" s="239"/>
      <c r="AJ82" s="239"/>
      <c r="AK82" s="38"/>
      <c r="AL82" s="38"/>
      <c r="AM82" s="41"/>
      <c r="AN82" s="42"/>
      <c r="AO82" s="43"/>
    </row>
    <row r="83" spans="1:41" x14ac:dyDescent="0.25">
      <c r="A83" s="72">
        <f>A81+1</f>
        <v>65</v>
      </c>
      <c r="B83" s="46" t="s">
        <v>214</v>
      </c>
      <c r="C83" s="127" t="s">
        <v>190</v>
      </c>
      <c r="D83" s="47" t="s">
        <v>56</v>
      </c>
      <c r="E83" s="119">
        <v>41246</v>
      </c>
      <c r="F83" s="48">
        <f>VLOOKUP(B83,'Apr, 2013'!$B$6:$AS$100,43,0)</f>
        <v>2</v>
      </c>
      <c r="G83" s="48"/>
      <c r="H83" s="48"/>
      <c r="I83" s="49">
        <v>1</v>
      </c>
      <c r="J83" s="50">
        <f t="shared" ref="J83:J87" si="45">F83+G83+H83+I83</f>
        <v>3</v>
      </c>
      <c r="K83" s="243"/>
      <c r="L83" s="244"/>
      <c r="M83" s="244"/>
      <c r="N83" s="244"/>
      <c r="O83" s="244">
        <v>0.5</v>
      </c>
      <c r="P83" s="245"/>
      <c r="Q83" s="246"/>
      <c r="R83" s="243">
        <v>1</v>
      </c>
      <c r="S83" s="245"/>
      <c r="T83" s="245"/>
      <c r="U83" s="244"/>
      <c r="V83" s="244"/>
      <c r="W83" s="245"/>
      <c r="X83" s="245"/>
      <c r="Y83" s="244"/>
      <c r="Z83" s="244"/>
      <c r="AA83" s="244"/>
      <c r="AB83" s="244"/>
      <c r="AC83" s="244"/>
      <c r="AD83" s="245"/>
      <c r="AE83" s="245"/>
      <c r="AF83" s="244"/>
      <c r="AG83" s="244"/>
      <c r="AH83" s="244"/>
      <c r="AI83" s="244"/>
      <c r="AJ83" s="244"/>
      <c r="AK83" s="54">
        <f t="shared" ref="AK83:AK87" si="46">SUM(K83:AJ83)</f>
        <v>1.5</v>
      </c>
      <c r="AL83" s="55">
        <f t="shared" ref="AL83:AL87" si="47">J83-AK83</f>
        <v>1.5</v>
      </c>
      <c r="AM83" s="56">
        <v>0</v>
      </c>
      <c r="AN83" s="57">
        <f>AL83-AM83</f>
        <v>1.5</v>
      </c>
      <c r="AO83" s="110"/>
    </row>
    <row r="84" spans="1:41" x14ac:dyDescent="0.25">
      <c r="A84" s="45">
        <f>A83+1</f>
        <v>66</v>
      </c>
      <c r="B84" s="89" t="s">
        <v>155</v>
      </c>
      <c r="C84" s="85" t="s">
        <v>156</v>
      </c>
      <c r="D84" s="47" t="s">
        <v>56</v>
      </c>
      <c r="E84" s="119">
        <v>40287</v>
      </c>
      <c r="F84" s="48">
        <f>VLOOKUP(B84,'Apr, 2013'!$B$6:$AS$100,43,0)</f>
        <v>1</v>
      </c>
      <c r="G84" s="48"/>
      <c r="H84" s="48"/>
      <c r="I84" s="49">
        <v>1</v>
      </c>
      <c r="J84" s="50">
        <f t="shared" si="45"/>
        <v>2</v>
      </c>
      <c r="K84" s="243"/>
      <c r="L84" s="244"/>
      <c r="M84" s="244"/>
      <c r="N84" s="244"/>
      <c r="O84" s="244"/>
      <c r="P84" s="245"/>
      <c r="Q84" s="246"/>
      <c r="R84" s="243"/>
      <c r="S84" s="245"/>
      <c r="T84" s="245"/>
      <c r="U84" s="244"/>
      <c r="V84" s="244"/>
      <c r="W84" s="245"/>
      <c r="X84" s="245"/>
      <c r="Y84" s="244"/>
      <c r="Z84" s="244"/>
      <c r="AA84" s="244"/>
      <c r="AB84" s="244">
        <v>1</v>
      </c>
      <c r="AC84" s="244">
        <v>1</v>
      </c>
      <c r="AD84" s="245"/>
      <c r="AE84" s="245"/>
      <c r="AF84" s="244"/>
      <c r="AG84" s="244"/>
      <c r="AH84" s="244"/>
      <c r="AI84" s="244"/>
      <c r="AJ84" s="244"/>
      <c r="AK84" s="54">
        <f t="shared" si="46"/>
        <v>2</v>
      </c>
      <c r="AL84" s="55">
        <f t="shared" si="47"/>
        <v>0</v>
      </c>
      <c r="AM84" s="56">
        <v>0</v>
      </c>
      <c r="AN84" s="57">
        <f>AL84-AM84</f>
        <v>0</v>
      </c>
      <c r="AO84" s="90"/>
    </row>
    <row r="85" spans="1:41" x14ac:dyDescent="0.25">
      <c r="A85" s="45">
        <f>A84+1</f>
        <v>67</v>
      </c>
      <c r="B85" s="89" t="s">
        <v>216</v>
      </c>
      <c r="C85" s="85" t="s">
        <v>192</v>
      </c>
      <c r="D85" s="47" t="s">
        <v>56</v>
      </c>
      <c r="E85" s="119">
        <v>41299</v>
      </c>
      <c r="F85" s="48">
        <f>VLOOKUP(B85,'Apr, 2013'!$B$6:$AS$100,43,0)</f>
        <v>0.5</v>
      </c>
      <c r="G85" s="48"/>
      <c r="H85" s="48"/>
      <c r="I85" s="49">
        <v>1</v>
      </c>
      <c r="J85" s="50">
        <f t="shared" si="45"/>
        <v>1.5</v>
      </c>
      <c r="K85" s="243"/>
      <c r="L85" s="244"/>
      <c r="M85" s="244"/>
      <c r="N85" s="244"/>
      <c r="O85" s="244"/>
      <c r="P85" s="245"/>
      <c r="Q85" s="246"/>
      <c r="R85" s="243">
        <v>1</v>
      </c>
      <c r="S85" s="245"/>
      <c r="T85" s="245"/>
      <c r="U85" s="244"/>
      <c r="V85" s="244"/>
      <c r="W85" s="245"/>
      <c r="X85" s="245"/>
      <c r="Y85" s="244"/>
      <c r="Z85" s="244"/>
      <c r="AA85" s="244"/>
      <c r="AB85" s="244"/>
      <c r="AC85" s="244"/>
      <c r="AD85" s="245"/>
      <c r="AE85" s="245"/>
      <c r="AF85" s="244"/>
      <c r="AG85" s="244"/>
      <c r="AH85" s="244"/>
      <c r="AI85" s="244"/>
      <c r="AJ85" s="244"/>
      <c r="AK85" s="54">
        <f t="shared" si="46"/>
        <v>1</v>
      </c>
      <c r="AL85" s="55">
        <f t="shared" si="47"/>
        <v>0.5</v>
      </c>
      <c r="AM85" s="56">
        <f>IF(AL85&lt;0,AL85,0)</f>
        <v>0</v>
      </c>
      <c r="AN85" s="57">
        <f>AL85-AM85</f>
        <v>0.5</v>
      </c>
      <c r="AO85" s="90"/>
    </row>
    <row r="86" spans="1:41" x14ac:dyDescent="0.25">
      <c r="A86" s="45">
        <f>A85+1</f>
        <v>68</v>
      </c>
      <c r="B86" s="89" t="s">
        <v>217</v>
      </c>
      <c r="C86" s="85" t="s">
        <v>193</v>
      </c>
      <c r="D86" s="47" t="s">
        <v>56</v>
      </c>
      <c r="E86" s="119">
        <v>41309</v>
      </c>
      <c r="F86" s="48">
        <f>VLOOKUP(B86,'Apr, 2013'!$B$6:$AS$100,43,0)</f>
        <v>0.5</v>
      </c>
      <c r="G86" s="48"/>
      <c r="H86" s="48">
        <v>3</v>
      </c>
      <c r="I86" s="49">
        <v>1</v>
      </c>
      <c r="J86" s="50">
        <f t="shared" si="45"/>
        <v>4.5</v>
      </c>
      <c r="K86" s="243"/>
      <c r="L86" s="244"/>
      <c r="M86" s="244">
        <v>0.5</v>
      </c>
      <c r="N86" s="244"/>
      <c r="O86" s="244"/>
      <c r="P86" s="245"/>
      <c r="Q86" s="246"/>
      <c r="R86" s="243">
        <v>1</v>
      </c>
      <c r="S86" s="245"/>
      <c r="T86" s="245"/>
      <c r="U86" s="244"/>
      <c r="V86" s="244"/>
      <c r="W86" s="245"/>
      <c r="X86" s="245"/>
      <c r="Y86" s="244"/>
      <c r="Z86" s="244"/>
      <c r="AA86" s="244"/>
      <c r="AB86" s="244">
        <v>0.5</v>
      </c>
      <c r="AC86" s="244"/>
      <c r="AD86" s="245"/>
      <c r="AE86" s="245"/>
      <c r="AF86" s="244"/>
      <c r="AG86" s="244"/>
      <c r="AH86" s="244"/>
      <c r="AI86" s="244"/>
      <c r="AJ86" s="244"/>
      <c r="AK86" s="54">
        <f t="shared" si="46"/>
        <v>2</v>
      </c>
      <c r="AL86" s="55">
        <f t="shared" si="47"/>
        <v>2.5</v>
      </c>
      <c r="AM86" s="56">
        <f>IF(AL86&lt;0,AL86,0)</f>
        <v>0</v>
      </c>
      <c r="AN86" s="57">
        <f>AL86-AM86</f>
        <v>2.5</v>
      </c>
      <c r="AO86" s="90"/>
    </row>
    <row r="87" spans="1:41" x14ac:dyDescent="0.25">
      <c r="A87" s="45">
        <f>A86+1</f>
        <v>69</v>
      </c>
      <c r="B87" s="46" t="s">
        <v>222</v>
      </c>
      <c r="C87" s="127" t="s">
        <v>173</v>
      </c>
      <c r="D87" s="47" t="s">
        <v>56</v>
      </c>
      <c r="E87" s="119">
        <v>41325</v>
      </c>
      <c r="F87" s="48">
        <f>VLOOKUP(B87,'Apr, 2013'!$B$6:$AS$100,43,0)</f>
        <v>0.5</v>
      </c>
      <c r="H87" s="48"/>
      <c r="I87" s="49">
        <v>1</v>
      </c>
      <c r="J87" s="50">
        <f t="shared" si="45"/>
        <v>1.5</v>
      </c>
      <c r="K87" s="250"/>
      <c r="L87" s="251"/>
      <c r="M87" s="251"/>
      <c r="N87" s="251"/>
      <c r="O87" s="251"/>
      <c r="P87" s="252"/>
      <c r="Q87" s="253"/>
      <c r="R87" s="250"/>
      <c r="S87" s="252"/>
      <c r="T87" s="252"/>
      <c r="U87" s="251"/>
      <c r="V87" s="251"/>
      <c r="W87" s="252"/>
      <c r="X87" s="252"/>
      <c r="Y87" s="251"/>
      <c r="Z87" s="251"/>
      <c r="AA87" s="251"/>
      <c r="AB87" s="251"/>
      <c r="AC87" s="251"/>
      <c r="AD87" s="252"/>
      <c r="AE87" s="252"/>
      <c r="AF87" s="251"/>
      <c r="AG87" s="251"/>
      <c r="AH87" s="251"/>
      <c r="AI87" s="251"/>
      <c r="AJ87" s="251"/>
      <c r="AK87" s="54">
        <f t="shared" si="46"/>
        <v>0</v>
      </c>
      <c r="AL87" s="55">
        <f t="shared" si="47"/>
        <v>1.5</v>
      </c>
      <c r="AM87" s="56">
        <f>IF(AL87&lt;0,AL87,0)</f>
        <v>0</v>
      </c>
      <c r="AN87" s="57">
        <f>AL87-AM87</f>
        <v>1.5</v>
      </c>
      <c r="AO87" s="110"/>
    </row>
    <row r="88" spans="1:41" x14ac:dyDescent="0.25">
      <c r="A88" s="36">
        <v>14</v>
      </c>
      <c r="B88" s="37"/>
      <c r="C88" s="38" t="s">
        <v>159</v>
      </c>
      <c r="D88" s="37"/>
      <c r="E88" s="115"/>
      <c r="F88" s="38"/>
      <c r="G88" s="38"/>
      <c r="H88" s="38"/>
      <c r="I88" s="38"/>
      <c r="J88" s="39"/>
      <c r="K88" s="238"/>
      <c r="L88" s="239"/>
      <c r="M88" s="239"/>
      <c r="N88" s="239"/>
      <c r="O88" s="239"/>
      <c r="P88" s="240"/>
      <c r="Q88" s="241"/>
      <c r="R88" s="238"/>
      <c r="S88" s="240"/>
      <c r="T88" s="240"/>
      <c r="U88" s="239"/>
      <c r="V88" s="239"/>
      <c r="W88" s="240"/>
      <c r="X88" s="240"/>
      <c r="Y88" s="239"/>
      <c r="Z88" s="239"/>
      <c r="AA88" s="239"/>
      <c r="AB88" s="239"/>
      <c r="AC88" s="239"/>
      <c r="AD88" s="240"/>
      <c r="AE88" s="240"/>
      <c r="AF88" s="239"/>
      <c r="AG88" s="239"/>
      <c r="AH88" s="239"/>
      <c r="AI88" s="239"/>
      <c r="AJ88" s="239"/>
      <c r="AK88" s="38"/>
      <c r="AL88" s="38"/>
      <c r="AM88" s="41"/>
      <c r="AN88" s="42"/>
      <c r="AO88" s="43"/>
    </row>
    <row r="89" spans="1:41" x14ac:dyDescent="0.25">
      <c r="A89" s="45">
        <f>A87+1</f>
        <v>70</v>
      </c>
      <c r="B89" s="46" t="s">
        <v>160</v>
      </c>
      <c r="C89" s="73" t="s">
        <v>161</v>
      </c>
      <c r="D89" s="47" t="s">
        <v>56</v>
      </c>
      <c r="E89" s="119">
        <v>39741</v>
      </c>
      <c r="F89" s="48">
        <f>VLOOKUP(B89,'Apr, 2013'!$B$6:$AS$100,43,0)</f>
        <v>2</v>
      </c>
      <c r="G89" s="48"/>
      <c r="H89" s="48"/>
      <c r="I89" s="49">
        <v>1</v>
      </c>
      <c r="J89" s="50">
        <f>F89+G89+H89+I89</f>
        <v>3</v>
      </c>
      <c r="K89" s="243"/>
      <c r="L89" s="244"/>
      <c r="M89" s="244"/>
      <c r="N89" s="244"/>
      <c r="O89" s="244"/>
      <c r="P89" s="245"/>
      <c r="Q89" s="246"/>
      <c r="R89" s="243">
        <v>1</v>
      </c>
      <c r="S89" s="245"/>
      <c r="T89" s="242"/>
      <c r="U89" s="247"/>
      <c r="V89" s="247"/>
      <c r="W89" s="242"/>
      <c r="X89" s="242"/>
      <c r="Y89" s="247"/>
      <c r="Z89" s="247"/>
      <c r="AA89" s="247">
        <v>1</v>
      </c>
      <c r="AB89" s="247"/>
      <c r="AC89" s="247"/>
      <c r="AD89" s="242"/>
      <c r="AE89" s="242"/>
      <c r="AF89" s="247"/>
      <c r="AG89" s="247"/>
      <c r="AH89" s="247"/>
      <c r="AI89" s="247"/>
      <c r="AJ89" s="247"/>
      <c r="AK89" s="54">
        <f>SUM(K89:AJ89)</f>
        <v>2</v>
      </c>
      <c r="AL89" s="55">
        <f>J89-AK89</f>
        <v>1</v>
      </c>
      <c r="AM89" s="56">
        <f>IF(AL89&lt;0,AL89,0)</f>
        <v>0</v>
      </c>
      <c r="AN89" s="57">
        <f>AL89-AM89</f>
        <v>1</v>
      </c>
      <c r="AO89" s="59"/>
    </row>
    <row r="90" spans="1:41" x14ac:dyDescent="0.25">
      <c r="A90" s="45">
        <f>A89+1</f>
        <v>71</v>
      </c>
      <c r="B90" s="46" t="s">
        <v>219</v>
      </c>
      <c r="C90" s="73" t="s">
        <v>162</v>
      </c>
      <c r="D90" s="47" t="s">
        <v>56</v>
      </c>
      <c r="E90" s="119">
        <v>41276</v>
      </c>
      <c r="F90" s="48">
        <f>VLOOKUP(B90,'Apr, 2013'!$B$6:$AS$100,43,0)</f>
        <v>2</v>
      </c>
      <c r="G90" s="48"/>
      <c r="H90" s="48"/>
      <c r="I90" s="49">
        <v>1</v>
      </c>
      <c r="J90" s="50">
        <f>F90+G90+H90+I90</f>
        <v>3</v>
      </c>
      <c r="K90" s="243"/>
      <c r="L90" s="244"/>
      <c r="M90" s="244"/>
      <c r="N90" s="244"/>
      <c r="O90" s="244"/>
      <c r="P90" s="245"/>
      <c r="Q90" s="246"/>
      <c r="R90" s="243">
        <v>1</v>
      </c>
      <c r="S90" s="245"/>
      <c r="T90" s="242"/>
      <c r="U90" s="247"/>
      <c r="V90" s="247"/>
      <c r="W90" s="242"/>
      <c r="X90" s="242"/>
      <c r="Y90" s="247"/>
      <c r="Z90" s="247"/>
      <c r="AA90" s="247"/>
      <c r="AB90" s="247"/>
      <c r="AC90" s="247"/>
      <c r="AD90" s="242"/>
      <c r="AE90" s="242"/>
      <c r="AF90" s="247"/>
      <c r="AG90" s="247"/>
      <c r="AH90" s="247"/>
      <c r="AI90" s="247"/>
      <c r="AJ90" s="247"/>
      <c r="AK90" s="54">
        <f>SUM(K90:AJ90)</f>
        <v>1</v>
      </c>
      <c r="AL90" s="55">
        <f>J90-AK90</f>
        <v>2</v>
      </c>
      <c r="AM90" s="56">
        <f>IF(AL90&lt;0,AL90,0)</f>
        <v>0</v>
      </c>
      <c r="AN90" s="57">
        <f>AL90-AM90</f>
        <v>2</v>
      </c>
      <c r="AO90" s="59"/>
    </row>
    <row r="91" spans="1:41" x14ac:dyDescent="0.25">
      <c r="A91" s="45">
        <f>A90+1</f>
        <v>72</v>
      </c>
      <c r="B91" s="46" t="s">
        <v>220</v>
      </c>
      <c r="C91" s="73" t="s">
        <v>163</v>
      </c>
      <c r="D91" s="47" t="s">
        <v>56</v>
      </c>
      <c r="E91" s="119">
        <v>41276</v>
      </c>
      <c r="F91" s="48">
        <f>VLOOKUP(B91,'Apr, 2013'!$B$6:$AS$100,43,0)</f>
        <v>0</v>
      </c>
      <c r="G91" s="48"/>
      <c r="H91" s="48"/>
      <c r="I91" s="49">
        <v>1</v>
      </c>
      <c r="J91" s="50">
        <f>F91+G91+H91+I91</f>
        <v>1</v>
      </c>
      <c r="K91" s="243"/>
      <c r="L91" s="244"/>
      <c r="M91" s="244"/>
      <c r="N91" s="244"/>
      <c r="O91" s="244"/>
      <c r="P91" s="245"/>
      <c r="Q91" s="246"/>
      <c r="R91" s="243"/>
      <c r="S91" s="245"/>
      <c r="T91" s="242"/>
      <c r="U91" s="247"/>
      <c r="V91" s="247"/>
      <c r="W91" s="242"/>
      <c r="X91" s="242"/>
      <c r="Y91" s="247"/>
      <c r="Z91" s="247"/>
      <c r="AA91" s="247"/>
      <c r="AB91" s="247"/>
      <c r="AC91" s="247"/>
      <c r="AD91" s="242"/>
      <c r="AE91" s="242"/>
      <c r="AF91" s="247"/>
      <c r="AG91" s="247"/>
      <c r="AH91" s="247"/>
      <c r="AI91" s="247"/>
      <c r="AJ91" s="247"/>
      <c r="AK91" s="54">
        <f>SUM(K91:AJ91)</f>
        <v>0</v>
      </c>
      <c r="AL91" s="55">
        <f>J91-AK91</f>
        <v>1</v>
      </c>
      <c r="AM91" s="56">
        <f>IF(AL91&lt;0,AL91,0)</f>
        <v>0</v>
      </c>
      <c r="AN91" s="57">
        <f>AL91-AM91</f>
        <v>1</v>
      </c>
      <c r="AO91" s="59"/>
    </row>
    <row r="92" spans="1:41" x14ac:dyDescent="0.25">
      <c r="A92" s="72">
        <f>A91+1</f>
        <v>73</v>
      </c>
      <c r="B92" s="46" t="s">
        <v>221</v>
      </c>
      <c r="C92" s="127" t="s">
        <v>183</v>
      </c>
      <c r="D92" s="47" t="s">
        <v>56</v>
      </c>
      <c r="E92" s="119">
        <v>41267</v>
      </c>
      <c r="F92" s="48">
        <f>VLOOKUP(B92,'Apr, 2013'!$B$6:$AS$100,43,0)</f>
        <v>2</v>
      </c>
      <c r="G92" s="48"/>
      <c r="H92" s="48"/>
      <c r="I92" s="49">
        <v>1</v>
      </c>
      <c r="J92" s="50">
        <f>F92+G92+H92+I92</f>
        <v>3</v>
      </c>
      <c r="K92" s="250"/>
      <c r="L92" s="251"/>
      <c r="M92" s="251"/>
      <c r="N92" s="251"/>
      <c r="O92" s="251"/>
      <c r="P92" s="252"/>
      <c r="Q92" s="253"/>
      <c r="R92" s="250"/>
      <c r="S92" s="252"/>
      <c r="T92" s="252"/>
      <c r="U92" s="251"/>
      <c r="V92" s="251"/>
      <c r="W92" s="252"/>
      <c r="X92" s="252"/>
      <c r="Y92" s="251"/>
      <c r="Z92" s="251"/>
      <c r="AA92" s="251"/>
      <c r="AB92" s="251"/>
      <c r="AC92" s="251"/>
      <c r="AD92" s="252"/>
      <c r="AE92" s="252"/>
      <c r="AF92" s="251">
        <v>1</v>
      </c>
      <c r="AG92" s="251"/>
      <c r="AH92" s="251"/>
      <c r="AI92" s="251"/>
      <c r="AJ92" s="251">
        <v>1</v>
      </c>
      <c r="AK92" s="54">
        <f>SUM(K92:AJ92)</f>
        <v>2</v>
      </c>
      <c r="AL92" s="55">
        <f>J92-AK92</f>
        <v>1</v>
      </c>
      <c r="AM92" s="56">
        <f>IF(AL92&lt;0,AL92,0)</f>
        <v>0</v>
      </c>
      <c r="AN92" s="57">
        <f>AL92-AM92</f>
        <v>1</v>
      </c>
      <c r="AO92" s="110"/>
    </row>
    <row r="93" spans="1:41" x14ac:dyDescent="0.25">
      <c r="A93" s="212">
        <v>15</v>
      </c>
      <c r="C93" s="38" t="s">
        <v>237</v>
      </c>
      <c r="D93" s="37"/>
      <c r="E93" s="115"/>
      <c r="F93" s="38"/>
      <c r="G93" s="38"/>
      <c r="H93" s="38"/>
      <c r="I93" s="38"/>
      <c r="J93" s="39"/>
      <c r="K93" s="238"/>
      <c r="L93" s="239"/>
      <c r="M93" s="239"/>
      <c r="N93" s="239"/>
      <c r="O93" s="239"/>
      <c r="P93" s="240"/>
      <c r="Q93" s="241"/>
      <c r="R93" s="238"/>
      <c r="S93" s="240"/>
      <c r="T93" s="240"/>
      <c r="U93" s="239"/>
      <c r="V93" s="239"/>
      <c r="W93" s="240"/>
      <c r="X93" s="240"/>
      <c r="Y93" s="239"/>
      <c r="Z93" s="239"/>
      <c r="AA93" s="239"/>
      <c r="AB93" s="239"/>
      <c r="AC93" s="239"/>
      <c r="AD93" s="240"/>
      <c r="AE93" s="240"/>
      <c r="AF93" s="239"/>
      <c r="AG93" s="239"/>
      <c r="AH93" s="239"/>
      <c r="AI93" s="239"/>
      <c r="AJ93" s="239"/>
      <c r="AK93" s="38"/>
      <c r="AL93" s="38"/>
      <c r="AM93" s="41"/>
      <c r="AN93" s="42"/>
      <c r="AO93" s="43"/>
    </row>
    <row r="94" spans="1:41" x14ac:dyDescent="0.25">
      <c r="A94" s="72">
        <f>A92+1</f>
        <v>74</v>
      </c>
      <c r="B94" s="46" t="s">
        <v>245</v>
      </c>
      <c r="C94" s="107" t="s">
        <v>239</v>
      </c>
      <c r="D94" s="47" t="s">
        <v>56</v>
      </c>
      <c r="E94" s="119">
        <v>41365</v>
      </c>
      <c r="F94" s="48">
        <f>VLOOKUP(B94,'Apr, 2013'!$B$6:$AS$100,43,0)</f>
        <v>0</v>
      </c>
      <c r="G94" s="48"/>
      <c r="H94" s="48"/>
      <c r="I94" s="49">
        <v>0</v>
      </c>
      <c r="J94" s="50">
        <f>F94+G94+H94+I94</f>
        <v>0</v>
      </c>
      <c r="K94" s="250"/>
      <c r="L94" s="251"/>
      <c r="M94" s="251"/>
      <c r="N94" s="251"/>
      <c r="O94" s="251"/>
      <c r="P94" s="252"/>
      <c r="Q94" s="253"/>
      <c r="R94" s="250"/>
      <c r="S94" s="252"/>
      <c r="T94" s="252"/>
      <c r="U94" s="251"/>
      <c r="V94" s="251"/>
      <c r="W94" s="252"/>
      <c r="X94" s="252"/>
      <c r="Y94" s="251"/>
      <c r="Z94" s="251"/>
      <c r="AA94" s="251"/>
      <c r="AB94" s="251"/>
      <c r="AC94" s="251"/>
      <c r="AD94" s="252"/>
      <c r="AE94" s="252"/>
      <c r="AF94" s="251"/>
      <c r="AG94" s="251"/>
      <c r="AH94" s="251"/>
      <c r="AI94" s="251"/>
      <c r="AJ94" s="251"/>
      <c r="AK94" s="54">
        <f>SUM(K94:AJ94)</f>
        <v>0</v>
      </c>
      <c r="AL94" s="55">
        <f>J94-AK94</f>
        <v>0</v>
      </c>
      <c r="AM94" s="56">
        <f>IF(AL94&lt;0,AL94,0)</f>
        <v>0</v>
      </c>
      <c r="AN94" s="57">
        <f>AL94-AM94</f>
        <v>0</v>
      </c>
      <c r="AO94" s="110"/>
    </row>
    <row r="95" spans="1:41" x14ac:dyDescent="0.25">
      <c r="A95" s="212">
        <v>15</v>
      </c>
      <c r="C95" s="38" t="s">
        <v>246</v>
      </c>
      <c r="D95" s="37"/>
      <c r="E95" s="115"/>
      <c r="F95" s="38"/>
      <c r="G95" s="38"/>
      <c r="H95" s="38"/>
      <c r="I95" s="38"/>
      <c r="J95" s="39"/>
      <c r="K95" s="238"/>
      <c r="L95" s="239"/>
      <c r="M95" s="239"/>
      <c r="N95" s="239"/>
      <c r="O95" s="239"/>
      <c r="P95" s="240"/>
      <c r="Q95" s="241"/>
      <c r="R95" s="267"/>
      <c r="S95" s="240"/>
      <c r="T95" s="240"/>
      <c r="U95" s="239"/>
      <c r="V95" s="239"/>
      <c r="W95" s="240"/>
      <c r="X95" s="240"/>
      <c r="Y95" s="239"/>
      <c r="Z95" s="239"/>
      <c r="AA95" s="239"/>
      <c r="AB95" s="239"/>
      <c r="AC95" s="239"/>
      <c r="AD95" s="240"/>
      <c r="AE95" s="268"/>
      <c r="AF95" s="239"/>
      <c r="AG95" s="239"/>
      <c r="AH95" s="239"/>
      <c r="AI95" s="239"/>
      <c r="AJ95" s="239"/>
      <c r="AK95" s="38"/>
      <c r="AL95" s="38"/>
      <c r="AM95" s="41"/>
      <c r="AN95" s="42"/>
      <c r="AO95" s="42"/>
    </row>
    <row r="96" spans="1:41" x14ac:dyDescent="0.25">
      <c r="A96" s="229">
        <f>A94+1</f>
        <v>75</v>
      </c>
      <c r="B96" s="230" t="s">
        <v>254</v>
      </c>
      <c r="C96" s="236" t="s">
        <v>247</v>
      </c>
      <c r="D96" s="231" t="s">
        <v>99</v>
      </c>
      <c r="E96" s="232">
        <v>41374</v>
      </c>
      <c r="F96" s="48">
        <f>VLOOKUP(B96,'Apr, 2013'!$B$6:$AS$100,43,0)</f>
        <v>0</v>
      </c>
      <c r="G96" s="233"/>
      <c r="H96" s="233">
        <v>1</v>
      </c>
      <c r="I96" s="49">
        <v>0</v>
      </c>
      <c r="J96" s="50">
        <f>F96+G96+H96+I96</f>
        <v>1</v>
      </c>
      <c r="K96" s="269"/>
      <c r="L96" s="270"/>
      <c r="M96" s="270"/>
      <c r="N96" s="270"/>
      <c r="O96" s="270"/>
      <c r="P96" s="271"/>
      <c r="Q96" s="272"/>
      <c r="R96" s="273">
        <v>1</v>
      </c>
      <c r="S96" s="271"/>
      <c r="T96" s="240"/>
      <c r="U96" s="239"/>
      <c r="V96" s="239"/>
      <c r="W96" s="240"/>
      <c r="X96" s="240"/>
      <c r="Y96" s="239"/>
      <c r="Z96" s="239"/>
      <c r="AA96" s="239"/>
      <c r="AB96" s="239"/>
      <c r="AC96" s="239"/>
      <c r="AD96" s="240"/>
      <c r="AE96" s="274"/>
      <c r="AF96" s="239"/>
      <c r="AG96" s="239"/>
      <c r="AH96" s="239"/>
      <c r="AI96" s="239"/>
      <c r="AJ96" s="239"/>
      <c r="AK96" s="54">
        <f>SUM(K96:AJ96)</f>
        <v>1</v>
      </c>
      <c r="AL96" s="55">
        <f>J96-AK96</f>
        <v>0</v>
      </c>
      <c r="AM96" s="56">
        <f>IF(AL96&lt;0,AL96,0)</f>
        <v>0</v>
      </c>
      <c r="AN96" s="57">
        <f>AL96-AM96</f>
        <v>0</v>
      </c>
      <c r="AO96" s="59"/>
    </row>
    <row r="97" spans="1:41" x14ac:dyDescent="0.25">
      <c r="A97" s="229">
        <f>A96+1</f>
        <v>76</v>
      </c>
      <c r="B97" s="230" t="s">
        <v>215</v>
      </c>
      <c r="C97" s="236" t="s">
        <v>191</v>
      </c>
      <c r="D97" s="231" t="s">
        <v>99</v>
      </c>
      <c r="E97" s="232">
        <v>41395</v>
      </c>
      <c r="F97" s="48">
        <v>0</v>
      </c>
      <c r="G97" s="233"/>
      <c r="H97" s="233">
        <v>0</v>
      </c>
      <c r="I97" s="49">
        <v>0</v>
      </c>
      <c r="J97" s="50">
        <f>F97+G97+H97+I97</f>
        <v>0</v>
      </c>
      <c r="K97" s="269"/>
      <c r="L97" s="270"/>
      <c r="M97" s="270"/>
      <c r="N97" s="270"/>
      <c r="O97" s="270"/>
      <c r="P97" s="271"/>
      <c r="Q97" s="272"/>
      <c r="R97" s="273"/>
      <c r="S97" s="271"/>
      <c r="T97" s="240"/>
      <c r="U97" s="239"/>
      <c r="V97" s="239"/>
      <c r="W97" s="240"/>
      <c r="X97" s="240"/>
      <c r="Y97" s="239"/>
      <c r="Z97" s="239"/>
      <c r="AA97" s="239"/>
      <c r="AB97" s="239"/>
      <c r="AC97" s="239"/>
      <c r="AD97" s="240"/>
      <c r="AE97" s="274"/>
      <c r="AF97" s="239"/>
      <c r="AG97" s="239"/>
      <c r="AH97" s="239"/>
      <c r="AI97" s="239"/>
      <c r="AJ97" s="239"/>
      <c r="AK97" s="54">
        <f>SUM(K97:AJ97)</f>
        <v>0</v>
      </c>
      <c r="AL97" s="55">
        <f>J97-AK97</f>
        <v>0</v>
      </c>
      <c r="AM97" s="56">
        <f>IF(AL97&lt;0,AL97,0)</f>
        <v>0</v>
      </c>
      <c r="AN97" s="57">
        <f>AL97-AM97</f>
        <v>0</v>
      </c>
      <c r="AO97" s="59"/>
    </row>
    <row r="98" spans="1:41" x14ac:dyDescent="0.25">
      <c r="A98" s="229">
        <f>A97+1</f>
        <v>77</v>
      </c>
      <c r="B98" s="230" t="s">
        <v>255</v>
      </c>
      <c r="C98" s="237" t="s">
        <v>250</v>
      </c>
      <c r="D98" s="231" t="s">
        <v>99</v>
      </c>
      <c r="E98" s="235">
        <v>41379</v>
      </c>
      <c r="F98" s="48">
        <f>VLOOKUP(B98,'Apr, 2013'!$B$6:$AS$100,43,0)</f>
        <v>0</v>
      </c>
      <c r="G98" s="234"/>
      <c r="H98" s="233">
        <v>1</v>
      </c>
      <c r="I98" s="49">
        <v>0</v>
      </c>
      <c r="J98" s="50">
        <f>F98+G98+H98+I98</f>
        <v>1</v>
      </c>
      <c r="K98" s="269"/>
      <c r="L98" s="270"/>
      <c r="M98" s="270"/>
      <c r="N98" s="270"/>
      <c r="O98" s="270"/>
      <c r="P98" s="271"/>
      <c r="Q98" s="272"/>
      <c r="R98" s="273">
        <v>1</v>
      </c>
      <c r="S98" s="271"/>
      <c r="T98" s="240"/>
      <c r="U98" s="239"/>
      <c r="V98" s="239"/>
      <c r="W98" s="240"/>
      <c r="X98" s="240"/>
      <c r="Y98" s="239"/>
      <c r="Z98" s="239"/>
      <c r="AA98" s="239"/>
      <c r="AB98" s="239"/>
      <c r="AC98" s="239"/>
      <c r="AD98" s="240"/>
      <c r="AE98" s="274"/>
      <c r="AF98" s="239"/>
      <c r="AG98" s="239"/>
      <c r="AH98" s="239"/>
      <c r="AI98" s="239"/>
      <c r="AJ98" s="239"/>
      <c r="AK98" s="54">
        <f>SUM(K98:AJ98)</f>
        <v>1</v>
      </c>
      <c r="AL98" s="55">
        <f>J98-AK98</f>
        <v>0</v>
      </c>
      <c r="AM98" s="56">
        <f>IF(AL98&lt;0,AL98,0)</f>
        <v>0</v>
      </c>
      <c r="AN98" s="57">
        <f>AL98-AM98</f>
        <v>0</v>
      </c>
      <c r="AO98" s="59"/>
    </row>
    <row r="99" spans="1:41" x14ac:dyDescent="0.25">
      <c r="F99" s="216">
        <f>SUM(F6:F98)</f>
        <v>233</v>
      </c>
      <c r="G99" s="216">
        <f t="shared" ref="G99:H99" si="48">SUM(G6:G98)</f>
        <v>0</v>
      </c>
      <c r="H99" s="216">
        <f t="shared" si="48"/>
        <v>8</v>
      </c>
      <c r="I99" s="216">
        <f>SUM(I6:I98)</f>
        <v>69</v>
      </c>
      <c r="J99" s="216">
        <f>SUM(J6:J98)</f>
        <v>310</v>
      </c>
      <c r="AK99" s="216">
        <f>SUM(AK6:AK98)</f>
        <v>91</v>
      </c>
      <c r="AL99" s="216">
        <f>SUM(AL6:AL98)</f>
        <v>219</v>
      </c>
      <c r="AM99" s="216">
        <f t="shared" ref="AM99" si="49">SUM(AM6:AM98)</f>
        <v>-6.5</v>
      </c>
      <c r="AN99" s="216">
        <f>SUM(AN6:AN98)</f>
        <v>225.5</v>
      </c>
    </row>
  </sheetData>
  <customSheetViews>
    <customSheetView guid="{8EFD07E6-2179-4B86-B1F2-8BFF9E102645}" hiddenColumns="1">
      <pane xSplit="10" ySplit="5" topLeftCell="S85" activePane="bottomRight" state="frozen"/>
      <selection pane="bottomRight" activeCell="AF6" sqref="AF6:AJ98"/>
      <pageMargins left="0.7" right="0.7" top="0.75" bottom="0.75" header="0.3" footer="0.3"/>
      <pageSetup orientation="portrait" horizontalDpi="0" verticalDpi="0" r:id="rId1"/>
    </customSheetView>
    <customSheetView guid="{D4C5DEE2-2311-4642-84B6-2E71EAACFE6D}" hiddenColumns="1">
      <pane xSplit="10" ySplit="5" topLeftCell="Q6" activePane="bottomRight" state="frozen"/>
      <selection pane="bottomRight" activeCell="AM14" sqref="AM14"/>
      <pageMargins left="0.7" right="0.7" top="0.75" bottom="0.75" header="0.3" footer="0.3"/>
      <pageSetup orientation="portrait" horizontalDpi="0" verticalDpi="0" r:id="rId2"/>
    </customSheetView>
    <customSheetView guid="{2A0E4364-AB45-4F94-A442-E548A39F1C61}" hiddenColumns="1">
      <pane xSplit="10" ySplit="5" topLeftCell="Q80" activePane="bottomRight" state="frozen"/>
      <selection pane="bottomRight" activeCell="H17" sqref="H17"/>
      <pageMargins left="0.7" right="0.7" top="0.75" bottom="0.75" header="0.3" footer="0.3"/>
      <pageSetup orientation="portrait" horizontalDpi="0" verticalDpi="0" r:id="rId3"/>
    </customSheetView>
    <customSheetView guid="{D25C78CA-95ED-43B0-83AB-8C4576FD0FBF}" hiddenColumns="1">
      <pane xSplit="10" ySplit="5" topLeftCell="Q80" activePane="bottomRight" state="frozen"/>
      <selection pane="bottomRight" activeCell="H17" sqref="H17"/>
      <pageMargins left="0.7" right="0.7" top="0.75" bottom="0.75" header="0.3" footer="0.3"/>
      <pageSetup orientation="portrait" horizontalDpi="0" verticalDpi="0" r:id="rId4"/>
    </customSheetView>
  </customSheetViews>
  <pageMargins left="0.7" right="0.7" top="0.75" bottom="0.75" header="0.3" footer="0.3"/>
  <pageSetup orientation="portrait" horizontalDpi="0" verticalDpi="0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VF102"/>
  <sheetViews>
    <sheetView topLeftCell="D1" workbookViewId="0">
      <selection activeCell="AO38" sqref="AO38"/>
    </sheetView>
  </sheetViews>
  <sheetFormatPr defaultRowHeight="15" x14ac:dyDescent="0.25"/>
  <cols>
    <col min="1" max="1" width="5.28515625" style="276" customWidth="1"/>
    <col min="2" max="2" width="9.140625" hidden="1" customWidth="1"/>
    <col min="3" max="3" width="23.85546875" customWidth="1"/>
    <col min="4" max="4" width="11.5703125" customWidth="1"/>
    <col min="5" max="5" width="10.140625" style="129" bestFit="1" customWidth="1"/>
    <col min="6" max="6" width="6.42578125" customWidth="1"/>
    <col min="7" max="7" width="8.28515625" hidden="1" customWidth="1"/>
    <col min="8" max="8" width="7" customWidth="1"/>
    <col min="9" max="9" width="12.5703125" style="5" bestFit="1" customWidth="1"/>
    <col min="10" max="10" width="11" style="10" bestFit="1" customWidth="1"/>
    <col min="11" max="11" width="3.42578125" style="139" customWidth="1"/>
    <col min="12" max="15" width="3.42578125" customWidth="1"/>
    <col min="16" max="16" width="7.85546875" bestFit="1" customWidth="1"/>
    <col min="17" max="17" width="3.42578125" customWidth="1"/>
    <col min="18" max="18" width="3.42578125" style="139" customWidth="1"/>
    <col min="19" max="30" width="3.42578125" customWidth="1"/>
    <col min="31" max="31" width="7.28515625" bestFit="1" customWidth="1"/>
    <col min="32" max="42" width="3.42578125" customWidth="1"/>
    <col min="43" max="43" width="4.5703125" style="3" customWidth="1"/>
    <col min="44" max="44" width="6.7109375" customWidth="1"/>
    <col min="45" max="45" width="8" style="281" customWidth="1"/>
    <col min="46" max="46" width="8.28515625" style="5" customWidth="1"/>
    <col min="47" max="47" width="10.28515625" customWidth="1"/>
    <col min="48" max="48" width="7" customWidth="1"/>
    <col min="49" max="71" width="9.140625" customWidth="1"/>
    <col min="248" max="248" width="5.28515625" customWidth="1"/>
    <col min="249" max="249" width="9.140625" hidden="1" customWidth="1"/>
    <col min="250" max="250" width="17.42578125" customWidth="1"/>
    <col min="251" max="251" width="10" bestFit="1" customWidth="1"/>
    <col min="252" max="252" width="7.85546875" customWidth="1"/>
    <col min="253" max="253" width="6.42578125" customWidth="1"/>
    <col min="254" max="254" width="9.140625" hidden="1" customWidth="1"/>
    <col min="255" max="255" width="7" customWidth="1"/>
    <col min="256" max="256" width="6" customWidth="1"/>
    <col min="257" max="257" width="7.7109375" customWidth="1"/>
    <col min="258" max="288" width="3.42578125" customWidth="1"/>
    <col min="289" max="289" width="4.5703125" customWidth="1"/>
    <col min="290" max="290" width="6.7109375" customWidth="1"/>
    <col min="291" max="291" width="8" customWidth="1"/>
    <col min="292" max="292" width="8.28515625" customWidth="1"/>
    <col min="293" max="301" width="3.42578125" customWidth="1"/>
    <col min="302" max="302" width="4.28515625" customWidth="1"/>
    <col min="303" max="303" width="10.28515625" customWidth="1"/>
    <col min="304" max="304" width="7" customWidth="1"/>
    <col min="305" max="327" width="9.140625" customWidth="1"/>
    <col min="504" max="504" width="5.28515625" customWidth="1"/>
    <col min="505" max="505" width="9.140625" hidden="1" customWidth="1"/>
    <col min="506" max="506" width="17.42578125" customWidth="1"/>
    <col min="507" max="507" width="10" bestFit="1" customWidth="1"/>
    <col min="508" max="508" width="7.85546875" customWidth="1"/>
    <col min="509" max="509" width="6.42578125" customWidth="1"/>
    <col min="510" max="510" width="9.140625" hidden="1" customWidth="1"/>
    <col min="511" max="511" width="7" customWidth="1"/>
    <col min="512" max="512" width="6" customWidth="1"/>
    <col min="513" max="513" width="7.7109375" customWidth="1"/>
    <col min="514" max="544" width="3.42578125" customWidth="1"/>
    <col min="545" max="545" width="4.5703125" customWidth="1"/>
    <col min="546" max="546" width="6.7109375" customWidth="1"/>
    <col min="547" max="547" width="8" customWidth="1"/>
    <col min="548" max="548" width="8.28515625" customWidth="1"/>
    <col min="549" max="557" width="3.42578125" customWidth="1"/>
    <col min="558" max="558" width="4.28515625" customWidth="1"/>
    <col min="559" max="559" width="10.28515625" customWidth="1"/>
    <col min="560" max="560" width="7" customWidth="1"/>
    <col min="561" max="583" width="9.140625" customWidth="1"/>
    <col min="760" max="760" width="5.28515625" customWidth="1"/>
    <col min="761" max="761" width="9.140625" hidden="1" customWidth="1"/>
    <col min="762" max="762" width="17.42578125" customWidth="1"/>
    <col min="763" max="763" width="10" bestFit="1" customWidth="1"/>
    <col min="764" max="764" width="7.85546875" customWidth="1"/>
    <col min="765" max="765" width="6.42578125" customWidth="1"/>
    <col min="766" max="766" width="9.140625" hidden="1" customWidth="1"/>
    <col min="767" max="767" width="7" customWidth="1"/>
    <col min="768" max="768" width="6" customWidth="1"/>
    <col min="769" max="769" width="7.7109375" customWidth="1"/>
    <col min="770" max="800" width="3.42578125" customWidth="1"/>
    <col min="801" max="801" width="4.5703125" customWidth="1"/>
    <col min="802" max="802" width="6.7109375" customWidth="1"/>
    <col min="803" max="803" width="8" customWidth="1"/>
    <col min="804" max="804" width="8.28515625" customWidth="1"/>
    <col min="805" max="813" width="3.42578125" customWidth="1"/>
    <col min="814" max="814" width="4.28515625" customWidth="1"/>
    <col min="815" max="815" width="10.28515625" customWidth="1"/>
    <col min="816" max="816" width="7" customWidth="1"/>
    <col min="817" max="839" width="9.140625" customWidth="1"/>
    <col min="1016" max="1016" width="5.28515625" customWidth="1"/>
    <col min="1017" max="1017" width="9.140625" hidden="1" customWidth="1"/>
    <col min="1018" max="1018" width="17.42578125" customWidth="1"/>
    <col min="1019" max="1019" width="10" bestFit="1" customWidth="1"/>
    <col min="1020" max="1020" width="7.85546875" customWidth="1"/>
    <col min="1021" max="1021" width="6.42578125" customWidth="1"/>
    <col min="1022" max="1022" width="9.140625" hidden="1" customWidth="1"/>
    <col min="1023" max="1023" width="7" customWidth="1"/>
    <col min="1024" max="1024" width="6" customWidth="1"/>
    <col min="1025" max="1025" width="7.7109375" customWidth="1"/>
    <col min="1026" max="1056" width="3.42578125" customWidth="1"/>
    <col min="1057" max="1057" width="4.5703125" customWidth="1"/>
    <col min="1058" max="1058" width="6.7109375" customWidth="1"/>
    <col min="1059" max="1059" width="8" customWidth="1"/>
    <col min="1060" max="1060" width="8.28515625" customWidth="1"/>
    <col min="1061" max="1069" width="3.42578125" customWidth="1"/>
    <col min="1070" max="1070" width="4.28515625" customWidth="1"/>
    <col min="1071" max="1071" width="10.28515625" customWidth="1"/>
    <col min="1072" max="1072" width="7" customWidth="1"/>
    <col min="1073" max="1095" width="9.140625" customWidth="1"/>
    <col min="1272" max="1272" width="5.28515625" customWidth="1"/>
    <col min="1273" max="1273" width="9.140625" hidden="1" customWidth="1"/>
    <col min="1274" max="1274" width="17.42578125" customWidth="1"/>
    <col min="1275" max="1275" width="10" bestFit="1" customWidth="1"/>
    <col min="1276" max="1276" width="7.85546875" customWidth="1"/>
    <col min="1277" max="1277" width="6.42578125" customWidth="1"/>
    <col min="1278" max="1278" width="9.140625" hidden="1" customWidth="1"/>
    <col min="1279" max="1279" width="7" customWidth="1"/>
    <col min="1280" max="1280" width="6" customWidth="1"/>
    <col min="1281" max="1281" width="7.7109375" customWidth="1"/>
    <col min="1282" max="1312" width="3.42578125" customWidth="1"/>
    <col min="1313" max="1313" width="4.5703125" customWidth="1"/>
    <col min="1314" max="1314" width="6.7109375" customWidth="1"/>
    <col min="1315" max="1315" width="8" customWidth="1"/>
    <col min="1316" max="1316" width="8.28515625" customWidth="1"/>
    <col min="1317" max="1325" width="3.42578125" customWidth="1"/>
    <col min="1326" max="1326" width="4.28515625" customWidth="1"/>
    <col min="1327" max="1327" width="10.28515625" customWidth="1"/>
    <col min="1328" max="1328" width="7" customWidth="1"/>
    <col min="1329" max="1351" width="9.140625" customWidth="1"/>
    <col min="1528" max="1528" width="5.28515625" customWidth="1"/>
    <col min="1529" max="1529" width="9.140625" hidden="1" customWidth="1"/>
    <col min="1530" max="1530" width="17.42578125" customWidth="1"/>
    <col min="1531" max="1531" width="10" bestFit="1" customWidth="1"/>
    <col min="1532" max="1532" width="7.85546875" customWidth="1"/>
    <col min="1533" max="1533" width="6.42578125" customWidth="1"/>
    <col min="1534" max="1534" width="9.140625" hidden="1" customWidth="1"/>
    <col min="1535" max="1535" width="7" customWidth="1"/>
    <col min="1536" max="1536" width="6" customWidth="1"/>
    <col min="1537" max="1537" width="7.7109375" customWidth="1"/>
    <col min="1538" max="1568" width="3.42578125" customWidth="1"/>
    <col min="1569" max="1569" width="4.5703125" customWidth="1"/>
    <col min="1570" max="1570" width="6.7109375" customWidth="1"/>
    <col min="1571" max="1571" width="8" customWidth="1"/>
    <col min="1572" max="1572" width="8.28515625" customWidth="1"/>
    <col min="1573" max="1581" width="3.42578125" customWidth="1"/>
    <col min="1582" max="1582" width="4.28515625" customWidth="1"/>
    <col min="1583" max="1583" width="10.28515625" customWidth="1"/>
    <col min="1584" max="1584" width="7" customWidth="1"/>
    <col min="1585" max="1607" width="9.140625" customWidth="1"/>
    <col min="1784" max="1784" width="5.28515625" customWidth="1"/>
    <col min="1785" max="1785" width="9.140625" hidden="1" customWidth="1"/>
    <col min="1786" max="1786" width="17.42578125" customWidth="1"/>
    <col min="1787" max="1787" width="10" bestFit="1" customWidth="1"/>
    <col min="1788" max="1788" width="7.85546875" customWidth="1"/>
    <col min="1789" max="1789" width="6.42578125" customWidth="1"/>
    <col min="1790" max="1790" width="9.140625" hidden="1" customWidth="1"/>
    <col min="1791" max="1791" width="7" customWidth="1"/>
    <col min="1792" max="1792" width="6" customWidth="1"/>
    <col min="1793" max="1793" width="7.7109375" customWidth="1"/>
    <col min="1794" max="1824" width="3.42578125" customWidth="1"/>
    <col min="1825" max="1825" width="4.5703125" customWidth="1"/>
    <col min="1826" max="1826" width="6.7109375" customWidth="1"/>
    <col min="1827" max="1827" width="8" customWidth="1"/>
    <col min="1828" max="1828" width="8.28515625" customWidth="1"/>
    <col min="1829" max="1837" width="3.42578125" customWidth="1"/>
    <col min="1838" max="1838" width="4.28515625" customWidth="1"/>
    <col min="1839" max="1839" width="10.28515625" customWidth="1"/>
    <col min="1840" max="1840" width="7" customWidth="1"/>
    <col min="1841" max="1863" width="9.140625" customWidth="1"/>
    <col min="2040" max="2040" width="5.28515625" customWidth="1"/>
    <col min="2041" max="2041" width="9.140625" hidden="1" customWidth="1"/>
    <col min="2042" max="2042" width="17.42578125" customWidth="1"/>
    <col min="2043" max="2043" width="10" bestFit="1" customWidth="1"/>
    <col min="2044" max="2044" width="7.85546875" customWidth="1"/>
    <col min="2045" max="2045" width="6.42578125" customWidth="1"/>
    <col min="2046" max="2046" width="9.140625" hidden="1" customWidth="1"/>
    <col min="2047" max="2047" width="7" customWidth="1"/>
    <col min="2048" max="2048" width="6" customWidth="1"/>
    <col min="2049" max="2049" width="7.7109375" customWidth="1"/>
    <col min="2050" max="2080" width="3.42578125" customWidth="1"/>
    <col min="2081" max="2081" width="4.5703125" customWidth="1"/>
    <col min="2082" max="2082" width="6.7109375" customWidth="1"/>
    <col min="2083" max="2083" width="8" customWidth="1"/>
    <col min="2084" max="2084" width="8.28515625" customWidth="1"/>
    <col min="2085" max="2093" width="3.42578125" customWidth="1"/>
    <col min="2094" max="2094" width="4.28515625" customWidth="1"/>
    <col min="2095" max="2095" width="10.28515625" customWidth="1"/>
    <col min="2096" max="2096" width="7" customWidth="1"/>
    <col min="2097" max="2119" width="9.140625" customWidth="1"/>
    <col min="2296" max="2296" width="5.28515625" customWidth="1"/>
    <col min="2297" max="2297" width="9.140625" hidden="1" customWidth="1"/>
    <col min="2298" max="2298" width="17.42578125" customWidth="1"/>
    <col min="2299" max="2299" width="10" bestFit="1" customWidth="1"/>
    <col min="2300" max="2300" width="7.85546875" customWidth="1"/>
    <col min="2301" max="2301" width="6.42578125" customWidth="1"/>
    <col min="2302" max="2302" width="9.140625" hidden="1" customWidth="1"/>
    <col min="2303" max="2303" width="7" customWidth="1"/>
    <col min="2304" max="2304" width="6" customWidth="1"/>
    <col min="2305" max="2305" width="7.7109375" customWidth="1"/>
    <col min="2306" max="2336" width="3.42578125" customWidth="1"/>
    <col min="2337" max="2337" width="4.5703125" customWidth="1"/>
    <col min="2338" max="2338" width="6.7109375" customWidth="1"/>
    <col min="2339" max="2339" width="8" customWidth="1"/>
    <col min="2340" max="2340" width="8.28515625" customWidth="1"/>
    <col min="2341" max="2349" width="3.42578125" customWidth="1"/>
    <col min="2350" max="2350" width="4.28515625" customWidth="1"/>
    <col min="2351" max="2351" width="10.28515625" customWidth="1"/>
    <col min="2352" max="2352" width="7" customWidth="1"/>
    <col min="2353" max="2375" width="9.140625" customWidth="1"/>
    <col min="2552" max="2552" width="5.28515625" customWidth="1"/>
    <col min="2553" max="2553" width="9.140625" hidden="1" customWidth="1"/>
    <col min="2554" max="2554" width="17.42578125" customWidth="1"/>
    <col min="2555" max="2555" width="10" bestFit="1" customWidth="1"/>
    <col min="2556" max="2556" width="7.85546875" customWidth="1"/>
    <col min="2557" max="2557" width="6.42578125" customWidth="1"/>
    <col min="2558" max="2558" width="9.140625" hidden="1" customWidth="1"/>
    <col min="2559" max="2559" width="7" customWidth="1"/>
    <col min="2560" max="2560" width="6" customWidth="1"/>
    <col min="2561" max="2561" width="7.7109375" customWidth="1"/>
    <col min="2562" max="2592" width="3.42578125" customWidth="1"/>
    <col min="2593" max="2593" width="4.5703125" customWidth="1"/>
    <col min="2594" max="2594" width="6.7109375" customWidth="1"/>
    <col min="2595" max="2595" width="8" customWidth="1"/>
    <col min="2596" max="2596" width="8.28515625" customWidth="1"/>
    <col min="2597" max="2605" width="3.42578125" customWidth="1"/>
    <col min="2606" max="2606" width="4.28515625" customWidth="1"/>
    <col min="2607" max="2607" width="10.28515625" customWidth="1"/>
    <col min="2608" max="2608" width="7" customWidth="1"/>
    <col min="2609" max="2631" width="9.140625" customWidth="1"/>
    <col min="2808" max="2808" width="5.28515625" customWidth="1"/>
    <col min="2809" max="2809" width="9.140625" hidden="1" customWidth="1"/>
    <col min="2810" max="2810" width="17.42578125" customWidth="1"/>
    <col min="2811" max="2811" width="10" bestFit="1" customWidth="1"/>
    <col min="2812" max="2812" width="7.85546875" customWidth="1"/>
    <col min="2813" max="2813" width="6.42578125" customWidth="1"/>
    <col min="2814" max="2814" width="9.140625" hidden="1" customWidth="1"/>
    <col min="2815" max="2815" width="7" customWidth="1"/>
    <col min="2816" max="2816" width="6" customWidth="1"/>
    <col min="2817" max="2817" width="7.7109375" customWidth="1"/>
    <col min="2818" max="2848" width="3.42578125" customWidth="1"/>
    <col min="2849" max="2849" width="4.5703125" customWidth="1"/>
    <col min="2850" max="2850" width="6.7109375" customWidth="1"/>
    <col min="2851" max="2851" width="8" customWidth="1"/>
    <col min="2852" max="2852" width="8.28515625" customWidth="1"/>
    <col min="2853" max="2861" width="3.42578125" customWidth="1"/>
    <col min="2862" max="2862" width="4.28515625" customWidth="1"/>
    <col min="2863" max="2863" width="10.28515625" customWidth="1"/>
    <col min="2864" max="2864" width="7" customWidth="1"/>
    <col min="2865" max="2887" width="9.140625" customWidth="1"/>
    <col min="3064" max="3064" width="5.28515625" customWidth="1"/>
    <col min="3065" max="3065" width="9.140625" hidden="1" customWidth="1"/>
    <col min="3066" max="3066" width="17.42578125" customWidth="1"/>
    <col min="3067" max="3067" width="10" bestFit="1" customWidth="1"/>
    <col min="3068" max="3068" width="7.85546875" customWidth="1"/>
    <col min="3069" max="3069" width="6.42578125" customWidth="1"/>
    <col min="3070" max="3070" width="9.140625" hidden="1" customWidth="1"/>
    <col min="3071" max="3071" width="7" customWidth="1"/>
    <col min="3072" max="3072" width="6" customWidth="1"/>
    <col min="3073" max="3073" width="7.7109375" customWidth="1"/>
    <col min="3074" max="3104" width="3.42578125" customWidth="1"/>
    <col min="3105" max="3105" width="4.5703125" customWidth="1"/>
    <col min="3106" max="3106" width="6.7109375" customWidth="1"/>
    <col min="3107" max="3107" width="8" customWidth="1"/>
    <col min="3108" max="3108" width="8.28515625" customWidth="1"/>
    <col min="3109" max="3117" width="3.42578125" customWidth="1"/>
    <col min="3118" max="3118" width="4.28515625" customWidth="1"/>
    <col min="3119" max="3119" width="10.28515625" customWidth="1"/>
    <col min="3120" max="3120" width="7" customWidth="1"/>
    <col min="3121" max="3143" width="9.140625" customWidth="1"/>
    <col min="3320" max="3320" width="5.28515625" customWidth="1"/>
    <col min="3321" max="3321" width="9.140625" hidden="1" customWidth="1"/>
    <col min="3322" max="3322" width="17.42578125" customWidth="1"/>
    <col min="3323" max="3323" width="10" bestFit="1" customWidth="1"/>
    <col min="3324" max="3324" width="7.85546875" customWidth="1"/>
    <col min="3325" max="3325" width="6.42578125" customWidth="1"/>
    <col min="3326" max="3326" width="9.140625" hidden="1" customWidth="1"/>
    <col min="3327" max="3327" width="7" customWidth="1"/>
    <col min="3328" max="3328" width="6" customWidth="1"/>
    <col min="3329" max="3329" width="7.7109375" customWidth="1"/>
    <col min="3330" max="3360" width="3.42578125" customWidth="1"/>
    <col min="3361" max="3361" width="4.5703125" customWidth="1"/>
    <col min="3362" max="3362" width="6.7109375" customWidth="1"/>
    <col min="3363" max="3363" width="8" customWidth="1"/>
    <col min="3364" max="3364" width="8.28515625" customWidth="1"/>
    <col min="3365" max="3373" width="3.42578125" customWidth="1"/>
    <col min="3374" max="3374" width="4.28515625" customWidth="1"/>
    <col min="3375" max="3375" width="10.28515625" customWidth="1"/>
    <col min="3376" max="3376" width="7" customWidth="1"/>
    <col min="3377" max="3399" width="9.140625" customWidth="1"/>
    <col min="3576" max="3576" width="5.28515625" customWidth="1"/>
    <col min="3577" max="3577" width="9.140625" hidden="1" customWidth="1"/>
    <col min="3578" max="3578" width="17.42578125" customWidth="1"/>
    <col min="3579" max="3579" width="10" bestFit="1" customWidth="1"/>
    <col min="3580" max="3580" width="7.85546875" customWidth="1"/>
    <col min="3581" max="3581" width="6.42578125" customWidth="1"/>
    <col min="3582" max="3582" width="9.140625" hidden="1" customWidth="1"/>
    <col min="3583" max="3583" width="7" customWidth="1"/>
    <col min="3584" max="3584" width="6" customWidth="1"/>
    <col min="3585" max="3585" width="7.7109375" customWidth="1"/>
    <col min="3586" max="3616" width="3.42578125" customWidth="1"/>
    <col min="3617" max="3617" width="4.5703125" customWidth="1"/>
    <col min="3618" max="3618" width="6.7109375" customWidth="1"/>
    <col min="3619" max="3619" width="8" customWidth="1"/>
    <col min="3620" max="3620" width="8.28515625" customWidth="1"/>
    <col min="3621" max="3629" width="3.42578125" customWidth="1"/>
    <col min="3630" max="3630" width="4.28515625" customWidth="1"/>
    <col min="3631" max="3631" width="10.28515625" customWidth="1"/>
    <col min="3632" max="3632" width="7" customWidth="1"/>
    <col min="3633" max="3655" width="9.140625" customWidth="1"/>
    <col min="3832" max="3832" width="5.28515625" customWidth="1"/>
    <col min="3833" max="3833" width="9.140625" hidden="1" customWidth="1"/>
    <col min="3834" max="3834" width="17.42578125" customWidth="1"/>
    <col min="3835" max="3835" width="10" bestFit="1" customWidth="1"/>
    <col min="3836" max="3836" width="7.85546875" customWidth="1"/>
    <col min="3837" max="3837" width="6.42578125" customWidth="1"/>
    <col min="3838" max="3838" width="9.140625" hidden="1" customWidth="1"/>
    <col min="3839" max="3839" width="7" customWidth="1"/>
    <col min="3840" max="3840" width="6" customWidth="1"/>
    <col min="3841" max="3841" width="7.7109375" customWidth="1"/>
    <col min="3842" max="3872" width="3.42578125" customWidth="1"/>
    <col min="3873" max="3873" width="4.5703125" customWidth="1"/>
    <col min="3874" max="3874" width="6.7109375" customWidth="1"/>
    <col min="3875" max="3875" width="8" customWidth="1"/>
    <col min="3876" max="3876" width="8.28515625" customWidth="1"/>
    <col min="3877" max="3885" width="3.42578125" customWidth="1"/>
    <col min="3886" max="3886" width="4.28515625" customWidth="1"/>
    <col min="3887" max="3887" width="10.28515625" customWidth="1"/>
    <col min="3888" max="3888" width="7" customWidth="1"/>
    <col min="3889" max="3911" width="9.140625" customWidth="1"/>
    <col min="4088" max="4088" width="5.28515625" customWidth="1"/>
    <col min="4089" max="4089" width="9.140625" hidden="1" customWidth="1"/>
    <col min="4090" max="4090" width="17.42578125" customWidth="1"/>
    <col min="4091" max="4091" width="10" bestFit="1" customWidth="1"/>
    <col min="4092" max="4092" width="7.85546875" customWidth="1"/>
    <col min="4093" max="4093" width="6.42578125" customWidth="1"/>
    <col min="4094" max="4094" width="9.140625" hidden="1" customWidth="1"/>
    <col min="4095" max="4095" width="7" customWidth="1"/>
    <col min="4096" max="4096" width="6" customWidth="1"/>
    <col min="4097" max="4097" width="7.7109375" customWidth="1"/>
    <col min="4098" max="4128" width="3.42578125" customWidth="1"/>
    <col min="4129" max="4129" width="4.5703125" customWidth="1"/>
    <col min="4130" max="4130" width="6.7109375" customWidth="1"/>
    <col min="4131" max="4131" width="8" customWidth="1"/>
    <col min="4132" max="4132" width="8.28515625" customWidth="1"/>
    <col min="4133" max="4141" width="3.42578125" customWidth="1"/>
    <col min="4142" max="4142" width="4.28515625" customWidth="1"/>
    <col min="4143" max="4143" width="10.28515625" customWidth="1"/>
    <col min="4144" max="4144" width="7" customWidth="1"/>
    <col min="4145" max="4167" width="9.140625" customWidth="1"/>
    <col min="4344" max="4344" width="5.28515625" customWidth="1"/>
    <col min="4345" max="4345" width="9.140625" hidden="1" customWidth="1"/>
    <col min="4346" max="4346" width="17.42578125" customWidth="1"/>
    <col min="4347" max="4347" width="10" bestFit="1" customWidth="1"/>
    <col min="4348" max="4348" width="7.85546875" customWidth="1"/>
    <col min="4349" max="4349" width="6.42578125" customWidth="1"/>
    <col min="4350" max="4350" width="9.140625" hidden="1" customWidth="1"/>
    <col min="4351" max="4351" width="7" customWidth="1"/>
    <col min="4352" max="4352" width="6" customWidth="1"/>
    <col min="4353" max="4353" width="7.7109375" customWidth="1"/>
    <col min="4354" max="4384" width="3.42578125" customWidth="1"/>
    <col min="4385" max="4385" width="4.5703125" customWidth="1"/>
    <col min="4386" max="4386" width="6.7109375" customWidth="1"/>
    <col min="4387" max="4387" width="8" customWidth="1"/>
    <col min="4388" max="4388" width="8.28515625" customWidth="1"/>
    <col min="4389" max="4397" width="3.42578125" customWidth="1"/>
    <col min="4398" max="4398" width="4.28515625" customWidth="1"/>
    <col min="4399" max="4399" width="10.28515625" customWidth="1"/>
    <col min="4400" max="4400" width="7" customWidth="1"/>
    <col min="4401" max="4423" width="9.140625" customWidth="1"/>
    <col min="4600" max="4600" width="5.28515625" customWidth="1"/>
    <col min="4601" max="4601" width="9.140625" hidden="1" customWidth="1"/>
    <col min="4602" max="4602" width="17.42578125" customWidth="1"/>
    <col min="4603" max="4603" width="10" bestFit="1" customWidth="1"/>
    <col min="4604" max="4604" width="7.85546875" customWidth="1"/>
    <col min="4605" max="4605" width="6.42578125" customWidth="1"/>
    <col min="4606" max="4606" width="9.140625" hidden="1" customWidth="1"/>
    <col min="4607" max="4607" width="7" customWidth="1"/>
    <col min="4608" max="4608" width="6" customWidth="1"/>
    <col min="4609" max="4609" width="7.7109375" customWidth="1"/>
    <col min="4610" max="4640" width="3.42578125" customWidth="1"/>
    <col min="4641" max="4641" width="4.5703125" customWidth="1"/>
    <col min="4642" max="4642" width="6.7109375" customWidth="1"/>
    <col min="4643" max="4643" width="8" customWidth="1"/>
    <col min="4644" max="4644" width="8.28515625" customWidth="1"/>
    <col min="4645" max="4653" width="3.42578125" customWidth="1"/>
    <col min="4654" max="4654" width="4.28515625" customWidth="1"/>
    <col min="4655" max="4655" width="10.28515625" customWidth="1"/>
    <col min="4656" max="4656" width="7" customWidth="1"/>
    <col min="4657" max="4679" width="9.140625" customWidth="1"/>
    <col min="4856" max="4856" width="5.28515625" customWidth="1"/>
    <col min="4857" max="4857" width="9.140625" hidden="1" customWidth="1"/>
    <col min="4858" max="4858" width="17.42578125" customWidth="1"/>
    <col min="4859" max="4859" width="10" bestFit="1" customWidth="1"/>
    <col min="4860" max="4860" width="7.85546875" customWidth="1"/>
    <col min="4861" max="4861" width="6.42578125" customWidth="1"/>
    <col min="4862" max="4862" width="9.140625" hidden="1" customWidth="1"/>
    <col min="4863" max="4863" width="7" customWidth="1"/>
    <col min="4864" max="4864" width="6" customWidth="1"/>
    <col min="4865" max="4865" width="7.7109375" customWidth="1"/>
    <col min="4866" max="4896" width="3.42578125" customWidth="1"/>
    <col min="4897" max="4897" width="4.5703125" customWidth="1"/>
    <col min="4898" max="4898" width="6.7109375" customWidth="1"/>
    <col min="4899" max="4899" width="8" customWidth="1"/>
    <col min="4900" max="4900" width="8.28515625" customWidth="1"/>
    <col min="4901" max="4909" width="3.42578125" customWidth="1"/>
    <col min="4910" max="4910" width="4.28515625" customWidth="1"/>
    <col min="4911" max="4911" width="10.28515625" customWidth="1"/>
    <col min="4912" max="4912" width="7" customWidth="1"/>
    <col min="4913" max="4935" width="9.140625" customWidth="1"/>
    <col min="5112" max="5112" width="5.28515625" customWidth="1"/>
    <col min="5113" max="5113" width="9.140625" hidden="1" customWidth="1"/>
    <col min="5114" max="5114" width="17.42578125" customWidth="1"/>
    <col min="5115" max="5115" width="10" bestFit="1" customWidth="1"/>
    <col min="5116" max="5116" width="7.85546875" customWidth="1"/>
    <col min="5117" max="5117" width="6.42578125" customWidth="1"/>
    <col min="5118" max="5118" width="9.140625" hidden="1" customWidth="1"/>
    <col min="5119" max="5119" width="7" customWidth="1"/>
    <col min="5120" max="5120" width="6" customWidth="1"/>
    <col min="5121" max="5121" width="7.7109375" customWidth="1"/>
    <col min="5122" max="5152" width="3.42578125" customWidth="1"/>
    <col min="5153" max="5153" width="4.5703125" customWidth="1"/>
    <col min="5154" max="5154" width="6.7109375" customWidth="1"/>
    <col min="5155" max="5155" width="8" customWidth="1"/>
    <col min="5156" max="5156" width="8.28515625" customWidth="1"/>
    <col min="5157" max="5165" width="3.42578125" customWidth="1"/>
    <col min="5166" max="5166" width="4.28515625" customWidth="1"/>
    <col min="5167" max="5167" width="10.28515625" customWidth="1"/>
    <col min="5168" max="5168" width="7" customWidth="1"/>
    <col min="5169" max="5191" width="9.140625" customWidth="1"/>
    <col min="5368" max="5368" width="5.28515625" customWidth="1"/>
    <col min="5369" max="5369" width="9.140625" hidden="1" customWidth="1"/>
    <col min="5370" max="5370" width="17.42578125" customWidth="1"/>
    <col min="5371" max="5371" width="10" bestFit="1" customWidth="1"/>
    <col min="5372" max="5372" width="7.85546875" customWidth="1"/>
    <col min="5373" max="5373" width="6.42578125" customWidth="1"/>
    <col min="5374" max="5374" width="9.140625" hidden="1" customWidth="1"/>
    <col min="5375" max="5375" width="7" customWidth="1"/>
    <col min="5376" max="5376" width="6" customWidth="1"/>
    <col min="5377" max="5377" width="7.7109375" customWidth="1"/>
    <col min="5378" max="5408" width="3.42578125" customWidth="1"/>
    <col min="5409" max="5409" width="4.5703125" customWidth="1"/>
    <col min="5410" max="5410" width="6.7109375" customWidth="1"/>
    <col min="5411" max="5411" width="8" customWidth="1"/>
    <col min="5412" max="5412" width="8.28515625" customWidth="1"/>
    <col min="5413" max="5421" width="3.42578125" customWidth="1"/>
    <col min="5422" max="5422" width="4.28515625" customWidth="1"/>
    <col min="5423" max="5423" width="10.28515625" customWidth="1"/>
    <col min="5424" max="5424" width="7" customWidth="1"/>
    <col min="5425" max="5447" width="9.140625" customWidth="1"/>
    <col min="5624" max="5624" width="5.28515625" customWidth="1"/>
    <col min="5625" max="5625" width="9.140625" hidden="1" customWidth="1"/>
    <col min="5626" max="5626" width="17.42578125" customWidth="1"/>
    <col min="5627" max="5627" width="10" bestFit="1" customWidth="1"/>
    <col min="5628" max="5628" width="7.85546875" customWidth="1"/>
    <col min="5629" max="5629" width="6.42578125" customWidth="1"/>
    <col min="5630" max="5630" width="9.140625" hidden="1" customWidth="1"/>
    <col min="5631" max="5631" width="7" customWidth="1"/>
    <col min="5632" max="5632" width="6" customWidth="1"/>
    <col min="5633" max="5633" width="7.7109375" customWidth="1"/>
    <col min="5634" max="5664" width="3.42578125" customWidth="1"/>
    <col min="5665" max="5665" width="4.5703125" customWidth="1"/>
    <col min="5666" max="5666" width="6.7109375" customWidth="1"/>
    <col min="5667" max="5667" width="8" customWidth="1"/>
    <col min="5668" max="5668" width="8.28515625" customWidth="1"/>
    <col min="5669" max="5677" width="3.42578125" customWidth="1"/>
    <col min="5678" max="5678" width="4.28515625" customWidth="1"/>
    <col min="5679" max="5679" width="10.28515625" customWidth="1"/>
    <col min="5680" max="5680" width="7" customWidth="1"/>
    <col min="5681" max="5703" width="9.140625" customWidth="1"/>
    <col min="5880" max="5880" width="5.28515625" customWidth="1"/>
    <col min="5881" max="5881" width="9.140625" hidden="1" customWidth="1"/>
    <col min="5882" max="5882" width="17.42578125" customWidth="1"/>
    <col min="5883" max="5883" width="10" bestFit="1" customWidth="1"/>
    <col min="5884" max="5884" width="7.85546875" customWidth="1"/>
    <col min="5885" max="5885" width="6.42578125" customWidth="1"/>
    <col min="5886" max="5886" width="9.140625" hidden="1" customWidth="1"/>
    <col min="5887" max="5887" width="7" customWidth="1"/>
    <col min="5888" max="5888" width="6" customWidth="1"/>
    <col min="5889" max="5889" width="7.7109375" customWidth="1"/>
    <col min="5890" max="5920" width="3.42578125" customWidth="1"/>
    <col min="5921" max="5921" width="4.5703125" customWidth="1"/>
    <col min="5922" max="5922" width="6.7109375" customWidth="1"/>
    <col min="5923" max="5923" width="8" customWidth="1"/>
    <col min="5924" max="5924" width="8.28515625" customWidth="1"/>
    <col min="5925" max="5933" width="3.42578125" customWidth="1"/>
    <col min="5934" max="5934" width="4.28515625" customWidth="1"/>
    <col min="5935" max="5935" width="10.28515625" customWidth="1"/>
    <col min="5936" max="5936" width="7" customWidth="1"/>
    <col min="5937" max="5959" width="9.140625" customWidth="1"/>
    <col min="6136" max="6136" width="5.28515625" customWidth="1"/>
    <col min="6137" max="6137" width="9.140625" hidden="1" customWidth="1"/>
    <col min="6138" max="6138" width="17.42578125" customWidth="1"/>
    <col min="6139" max="6139" width="10" bestFit="1" customWidth="1"/>
    <col min="6140" max="6140" width="7.85546875" customWidth="1"/>
    <col min="6141" max="6141" width="6.42578125" customWidth="1"/>
    <col min="6142" max="6142" width="9.140625" hidden="1" customWidth="1"/>
    <col min="6143" max="6143" width="7" customWidth="1"/>
    <col min="6144" max="6144" width="6" customWidth="1"/>
    <col min="6145" max="6145" width="7.7109375" customWidth="1"/>
    <col min="6146" max="6176" width="3.42578125" customWidth="1"/>
    <col min="6177" max="6177" width="4.5703125" customWidth="1"/>
    <col min="6178" max="6178" width="6.7109375" customWidth="1"/>
    <col min="6179" max="6179" width="8" customWidth="1"/>
    <col min="6180" max="6180" width="8.28515625" customWidth="1"/>
    <col min="6181" max="6189" width="3.42578125" customWidth="1"/>
    <col min="6190" max="6190" width="4.28515625" customWidth="1"/>
    <col min="6191" max="6191" width="10.28515625" customWidth="1"/>
    <col min="6192" max="6192" width="7" customWidth="1"/>
    <col min="6193" max="6215" width="9.140625" customWidth="1"/>
    <col min="6392" max="6392" width="5.28515625" customWidth="1"/>
    <col min="6393" max="6393" width="9.140625" hidden="1" customWidth="1"/>
    <col min="6394" max="6394" width="17.42578125" customWidth="1"/>
    <col min="6395" max="6395" width="10" bestFit="1" customWidth="1"/>
    <col min="6396" max="6396" width="7.85546875" customWidth="1"/>
    <col min="6397" max="6397" width="6.42578125" customWidth="1"/>
    <col min="6398" max="6398" width="9.140625" hidden="1" customWidth="1"/>
    <col min="6399" max="6399" width="7" customWidth="1"/>
    <col min="6400" max="6400" width="6" customWidth="1"/>
    <col min="6401" max="6401" width="7.7109375" customWidth="1"/>
    <col min="6402" max="6432" width="3.42578125" customWidth="1"/>
    <col min="6433" max="6433" width="4.5703125" customWidth="1"/>
    <col min="6434" max="6434" width="6.7109375" customWidth="1"/>
    <col min="6435" max="6435" width="8" customWidth="1"/>
    <col min="6436" max="6436" width="8.28515625" customWidth="1"/>
    <col min="6437" max="6445" width="3.42578125" customWidth="1"/>
    <col min="6446" max="6446" width="4.28515625" customWidth="1"/>
    <col min="6447" max="6447" width="10.28515625" customWidth="1"/>
    <col min="6448" max="6448" width="7" customWidth="1"/>
    <col min="6449" max="6471" width="9.140625" customWidth="1"/>
    <col min="6648" max="6648" width="5.28515625" customWidth="1"/>
    <col min="6649" max="6649" width="9.140625" hidden="1" customWidth="1"/>
    <col min="6650" max="6650" width="17.42578125" customWidth="1"/>
    <col min="6651" max="6651" width="10" bestFit="1" customWidth="1"/>
    <col min="6652" max="6652" width="7.85546875" customWidth="1"/>
    <col min="6653" max="6653" width="6.42578125" customWidth="1"/>
    <col min="6654" max="6654" width="9.140625" hidden="1" customWidth="1"/>
    <col min="6655" max="6655" width="7" customWidth="1"/>
    <col min="6656" max="6656" width="6" customWidth="1"/>
    <col min="6657" max="6657" width="7.7109375" customWidth="1"/>
    <col min="6658" max="6688" width="3.42578125" customWidth="1"/>
    <col min="6689" max="6689" width="4.5703125" customWidth="1"/>
    <col min="6690" max="6690" width="6.7109375" customWidth="1"/>
    <col min="6691" max="6691" width="8" customWidth="1"/>
    <col min="6692" max="6692" width="8.28515625" customWidth="1"/>
    <col min="6693" max="6701" width="3.42578125" customWidth="1"/>
    <col min="6702" max="6702" width="4.28515625" customWidth="1"/>
    <col min="6703" max="6703" width="10.28515625" customWidth="1"/>
    <col min="6704" max="6704" width="7" customWidth="1"/>
    <col min="6705" max="6727" width="9.140625" customWidth="1"/>
    <col min="6904" max="6904" width="5.28515625" customWidth="1"/>
    <col min="6905" max="6905" width="9.140625" hidden="1" customWidth="1"/>
    <col min="6906" max="6906" width="17.42578125" customWidth="1"/>
    <col min="6907" max="6907" width="10" bestFit="1" customWidth="1"/>
    <col min="6908" max="6908" width="7.85546875" customWidth="1"/>
    <col min="6909" max="6909" width="6.42578125" customWidth="1"/>
    <col min="6910" max="6910" width="9.140625" hidden="1" customWidth="1"/>
    <col min="6911" max="6911" width="7" customWidth="1"/>
    <col min="6912" max="6912" width="6" customWidth="1"/>
    <col min="6913" max="6913" width="7.7109375" customWidth="1"/>
    <col min="6914" max="6944" width="3.42578125" customWidth="1"/>
    <col min="6945" max="6945" width="4.5703125" customWidth="1"/>
    <col min="6946" max="6946" width="6.7109375" customWidth="1"/>
    <col min="6947" max="6947" width="8" customWidth="1"/>
    <col min="6948" max="6948" width="8.28515625" customWidth="1"/>
    <col min="6949" max="6957" width="3.42578125" customWidth="1"/>
    <col min="6958" max="6958" width="4.28515625" customWidth="1"/>
    <col min="6959" max="6959" width="10.28515625" customWidth="1"/>
    <col min="6960" max="6960" width="7" customWidth="1"/>
    <col min="6961" max="6983" width="9.140625" customWidth="1"/>
    <col min="7160" max="7160" width="5.28515625" customWidth="1"/>
    <col min="7161" max="7161" width="9.140625" hidden="1" customWidth="1"/>
    <col min="7162" max="7162" width="17.42578125" customWidth="1"/>
    <col min="7163" max="7163" width="10" bestFit="1" customWidth="1"/>
    <col min="7164" max="7164" width="7.85546875" customWidth="1"/>
    <col min="7165" max="7165" width="6.42578125" customWidth="1"/>
    <col min="7166" max="7166" width="9.140625" hidden="1" customWidth="1"/>
    <col min="7167" max="7167" width="7" customWidth="1"/>
    <col min="7168" max="7168" width="6" customWidth="1"/>
    <col min="7169" max="7169" width="7.7109375" customWidth="1"/>
    <col min="7170" max="7200" width="3.42578125" customWidth="1"/>
    <col min="7201" max="7201" width="4.5703125" customWidth="1"/>
    <col min="7202" max="7202" width="6.7109375" customWidth="1"/>
    <col min="7203" max="7203" width="8" customWidth="1"/>
    <col min="7204" max="7204" width="8.28515625" customWidth="1"/>
    <col min="7205" max="7213" width="3.42578125" customWidth="1"/>
    <col min="7214" max="7214" width="4.28515625" customWidth="1"/>
    <col min="7215" max="7215" width="10.28515625" customWidth="1"/>
    <col min="7216" max="7216" width="7" customWidth="1"/>
    <col min="7217" max="7239" width="9.140625" customWidth="1"/>
    <col min="7416" max="7416" width="5.28515625" customWidth="1"/>
    <col min="7417" max="7417" width="9.140625" hidden="1" customWidth="1"/>
    <col min="7418" max="7418" width="17.42578125" customWidth="1"/>
    <col min="7419" max="7419" width="10" bestFit="1" customWidth="1"/>
    <col min="7420" max="7420" width="7.85546875" customWidth="1"/>
    <col min="7421" max="7421" width="6.42578125" customWidth="1"/>
    <col min="7422" max="7422" width="9.140625" hidden="1" customWidth="1"/>
    <col min="7423" max="7423" width="7" customWidth="1"/>
    <col min="7424" max="7424" width="6" customWidth="1"/>
    <col min="7425" max="7425" width="7.7109375" customWidth="1"/>
    <col min="7426" max="7456" width="3.42578125" customWidth="1"/>
    <col min="7457" max="7457" width="4.5703125" customWidth="1"/>
    <col min="7458" max="7458" width="6.7109375" customWidth="1"/>
    <col min="7459" max="7459" width="8" customWidth="1"/>
    <col min="7460" max="7460" width="8.28515625" customWidth="1"/>
    <col min="7461" max="7469" width="3.42578125" customWidth="1"/>
    <col min="7470" max="7470" width="4.28515625" customWidth="1"/>
    <col min="7471" max="7471" width="10.28515625" customWidth="1"/>
    <col min="7472" max="7472" width="7" customWidth="1"/>
    <col min="7473" max="7495" width="9.140625" customWidth="1"/>
    <col min="7672" max="7672" width="5.28515625" customWidth="1"/>
    <col min="7673" max="7673" width="9.140625" hidden="1" customWidth="1"/>
    <col min="7674" max="7674" width="17.42578125" customWidth="1"/>
    <col min="7675" max="7675" width="10" bestFit="1" customWidth="1"/>
    <col min="7676" max="7676" width="7.85546875" customWidth="1"/>
    <col min="7677" max="7677" width="6.42578125" customWidth="1"/>
    <col min="7678" max="7678" width="9.140625" hidden="1" customWidth="1"/>
    <col min="7679" max="7679" width="7" customWidth="1"/>
    <col min="7680" max="7680" width="6" customWidth="1"/>
    <col min="7681" max="7681" width="7.7109375" customWidth="1"/>
    <col min="7682" max="7712" width="3.42578125" customWidth="1"/>
    <col min="7713" max="7713" width="4.5703125" customWidth="1"/>
    <col min="7714" max="7714" width="6.7109375" customWidth="1"/>
    <col min="7715" max="7715" width="8" customWidth="1"/>
    <col min="7716" max="7716" width="8.28515625" customWidth="1"/>
    <col min="7717" max="7725" width="3.42578125" customWidth="1"/>
    <col min="7726" max="7726" width="4.28515625" customWidth="1"/>
    <col min="7727" max="7727" width="10.28515625" customWidth="1"/>
    <col min="7728" max="7728" width="7" customWidth="1"/>
    <col min="7729" max="7751" width="9.140625" customWidth="1"/>
    <col min="7928" max="7928" width="5.28515625" customWidth="1"/>
    <col min="7929" max="7929" width="9.140625" hidden="1" customWidth="1"/>
    <col min="7930" max="7930" width="17.42578125" customWidth="1"/>
    <col min="7931" max="7931" width="10" bestFit="1" customWidth="1"/>
    <col min="7932" max="7932" width="7.85546875" customWidth="1"/>
    <col min="7933" max="7933" width="6.42578125" customWidth="1"/>
    <col min="7934" max="7934" width="9.140625" hidden="1" customWidth="1"/>
    <col min="7935" max="7935" width="7" customWidth="1"/>
    <col min="7936" max="7936" width="6" customWidth="1"/>
    <col min="7937" max="7937" width="7.7109375" customWidth="1"/>
    <col min="7938" max="7968" width="3.42578125" customWidth="1"/>
    <col min="7969" max="7969" width="4.5703125" customWidth="1"/>
    <col min="7970" max="7970" width="6.7109375" customWidth="1"/>
    <col min="7971" max="7971" width="8" customWidth="1"/>
    <col min="7972" max="7972" width="8.28515625" customWidth="1"/>
    <col min="7973" max="7981" width="3.42578125" customWidth="1"/>
    <col min="7982" max="7982" width="4.28515625" customWidth="1"/>
    <col min="7983" max="7983" width="10.28515625" customWidth="1"/>
    <col min="7984" max="7984" width="7" customWidth="1"/>
    <col min="7985" max="8007" width="9.140625" customWidth="1"/>
    <col min="8184" max="8184" width="5.28515625" customWidth="1"/>
    <col min="8185" max="8185" width="9.140625" hidden="1" customWidth="1"/>
    <col min="8186" max="8186" width="17.42578125" customWidth="1"/>
    <col min="8187" max="8187" width="10" bestFit="1" customWidth="1"/>
    <col min="8188" max="8188" width="7.85546875" customWidth="1"/>
    <col min="8189" max="8189" width="6.42578125" customWidth="1"/>
    <col min="8190" max="8190" width="9.140625" hidden="1" customWidth="1"/>
    <col min="8191" max="8191" width="7" customWidth="1"/>
    <col min="8192" max="8192" width="6" customWidth="1"/>
    <col min="8193" max="8193" width="7.7109375" customWidth="1"/>
    <col min="8194" max="8224" width="3.42578125" customWidth="1"/>
    <col min="8225" max="8225" width="4.5703125" customWidth="1"/>
    <col min="8226" max="8226" width="6.7109375" customWidth="1"/>
    <col min="8227" max="8227" width="8" customWidth="1"/>
    <col min="8228" max="8228" width="8.28515625" customWidth="1"/>
    <col min="8229" max="8237" width="3.42578125" customWidth="1"/>
    <col min="8238" max="8238" width="4.28515625" customWidth="1"/>
    <col min="8239" max="8239" width="10.28515625" customWidth="1"/>
    <col min="8240" max="8240" width="7" customWidth="1"/>
    <col min="8241" max="8263" width="9.140625" customWidth="1"/>
    <col min="8440" max="8440" width="5.28515625" customWidth="1"/>
    <col min="8441" max="8441" width="9.140625" hidden="1" customWidth="1"/>
    <col min="8442" max="8442" width="17.42578125" customWidth="1"/>
    <col min="8443" max="8443" width="10" bestFit="1" customWidth="1"/>
    <col min="8444" max="8444" width="7.85546875" customWidth="1"/>
    <col min="8445" max="8445" width="6.42578125" customWidth="1"/>
    <col min="8446" max="8446" width="9.140625" hidden="1" customWidth="1"/>
    <col min="8447" max="8447" width="7" customWidth="1"/>
    <col min="8448" max="8448" width="6" customWidth="1"/>
    <col min="8449" max="8449" width="7.7109375" customWidth="1"/>
    <col min="8450" max="8480" width="3.42578125" customWidth="1"/>
    <col min="8481" max="8481" width="4.5703125" customWidth="1"/>
    <col min="8482" max="8482" width="6.7109375" customWidth="1"/>
    <col min="8483" max="8483" width="8" customWidth="1"/>
    <col min="8484" max="8484" width="8.28515625" customWidth="1"/>
    <col min="8485" max="8493" width="3.42578125" customWidth="1"/>
    <col min="8494" max="8494" width="4.28515625" customWidth="1"/>
    <col min="8495" max="8495" width="10.28515625" customWidth="1"/>
    <col min="8496" max="8496" width="7" customWidth="1"/>
    <col min="8497" max="8519" width="9.140625" customWidth="1"/>
    <col min="8696" max="8696" width="5.28515625" customWidth="1"/>
    <col min="8697" max="8697" width="9.140625" hidden="1" customWidth="1"/>
    <col min="8698" max="8698" width="17.42578125" customWidth="1"/>
    <col min="8699" max="8699" width="10" bestFit="1" customWidth="1"/>
    <col min="8700" max="8700" width="7.85546875" customWidth="1"/>
    <col min="8701" max="8701" width="6.42578125" customWidth="1"/>
    <col min="8702" max="8702" width="9.140625" hidden="1" customWidth="1"/>
    <col min="8703" max="8703" width="7" customWidth="1"/>
    <col min="8704" max="8704" width="6" customWidth="1"/>
    <col min="8705" max="8705" width="7.7109375" customWidth="1"/>
    <col min="8706" max="8736" width="3.42578125" customWidth="1"/>
    <col min="8737" max="8737" width="4.5703125" customWidth="1"/>
    <col min="8738" max="8738" width="6.7109375" customWidth="1"/>
    <col min="8739" max="8739" width="8" customWidth="1"/>
    <col min="8740" max="8740" width="8.28515625" customWidth="1"/>
    <col min="8741" max="8749" width="3.42578125" customWidth="1"/>
    <col min="8750" max="8750" width="4.28515625" customWidth="1"/>
    <col min="8751" max="8751" width="10.28515625" customWidth="1"/>
    <col min="8752" max="8752" width="7" customWidth="1"/>
    <col min="8753" max="8775" width="9.140625" customWidth="1"/>
    <col min="8952" max="8952" width="5.28515625" customWidth="1"/>
    <col min="8953" max="8953" width="9.140625" hidden="1" customWidth="1"/>
    <col min="8954" max="8954" width="17.42578125" customWidth="1"/>
    <col min="8955" max="8955" width="10" bestFit="1" customWidth="1"/>
    <col min="8956" max="8956" width="7.85546875" customWidth="1"/>
    <col min="8957" max="8957" width="6.42578125" customWidth="1"/>
    <col min="8958" max="8958" width="9.140625" hidden="1" customWidth="1"/>
    <col min="8959" max="8959" width="7" customWidth="1"/>
    <col min="8960" max="8960" width="6" customWidth="1"/>
    <col min="8961" max="8961" width="7.7109375" customWidth="1"/>
    <col min="8962" max="8992" width="3.42578125" customWidth="1"/>
    <col min="8993" max="8993" width="4.5703125" customWidth="1"/>
    <col min="8994" max="8994" width="6.7109375" customWidth="1"/>
    <col min="8995" max="8995" width="8" customWidth="1"/>
    <col min="8996" max="8996" width="8.28515625" customWidth="1"/>
    <col min="8997" max="9005" width="3.42578125" customWidth="1"/>
    <col min="9006" max="9006" width="4.28515625" customWidth="1"/>
    <col min="9007" max="9007" width="10.28515625" customWidth="1"/>
    <col min="9008" max="9008" width="7" customWidth="1"/>
    <col min="9009" max="9031" width="9.140625" customWidth="1"/>
    <col min="9208" max="9208" width="5.28515625" customWidth="1"/>
    <col min="9209" max="9209" width="9.140625" hidden="1" customWidth="1"/>
    <col min="9210" max="9210" width="17.42578125" customWidth="1"/>
    <col min="9211" max="9211" width="10" bestFit="1" customWidth="1"/>
    <col min="9212" max="9212" width="7.85546875" customWidth="1"/>
    <col min="9213" max="9213" width="6.42578125" customWidth="1"/>
    <col min="9214" max="9214" width="9.140625" hidden="1" customWidth="1"/>
    <col min="9215" max="9215" width="7" customWidth="1"/>
    <col min="9216" max="9216" width="6" customWidth="1"/>
    <col min="9217" max="9217" width="7.7109375" customWidth="1"/>
    <col min="9218" max="9248" width="3.42578125" customWidth="1"/>
    <col min="9249" max="9249" width="4.5703125" customWidth="1"/>
    <col min="9250" max="9250" width="6.7109375" customWidth="1"/>
    <col min="9251" max="9251" width="8" customWidth="1"/>
    <col min="9252" max="9252" width="8.28515625" customWidth="1"/>
    <col min="9253" max="9261" width="3.42578125" customWidth="1"/>
    <col min="9262" max="9262" width="4.28515625" customWidth="1"/>
    <col min="9263" max="9263" width="10.28515625" customWidth="1"/>
    <col min="9264" max="9264" width="7" customWidth="1"/>
    <col min="9265" max="9287" width="9.140625" customWidth="1"/>
    <col min="9464" max="9464" width="5.28515625" customWidth="1"/>
    <col min="9465" max="9465" width="9.140625" hidden="1" customWidth="1"/>
    <col min="9466" max="9466" width="17.42578125" customWidth="1"/>
    <col min="9467" max="9467" width="10" bestFit="1" customWidth="1"/>
    <col min="9468" max="9468" width="7.85546875" customWidth="1"/>
    <col min="9469" max="9469" width="6.42578125" customWidth="1"/>
    <col min="9470" max="9470" width="9.140625" hidden="1" customWidth="1"/>
    <col min="9471" max="9471" width="7" customWidth="1"/>
    <col min="9472" max="9472" width="6" customWidth="1"/>
    <col min="9473" max="9473" width="7.7109375" customWidth="1"/>
    <col min="9474" max="9504" width="3.42578125" customWidth="1"/>
    <col min="9505" max="9505" width="4.5703125" customWidth="1"/>
    <col min="9506" max="9506" width="6.7109375" customWidth="1"/>
    <col min="9507" max="9507" width="8" customWidth="1"/>
    <col min="9508" max="9508" width="8.28515625" customWidth="1"/>
    <col min="9509" max="9517" width="3.42578125" customWidth="1"/>
    <col min="9518" max="9518" width="4.28515625" customWidth="1"/>
    <col min="9519" max="9519" width="10.28515625" customWidth="1"/>
    <col min="9520" max="9520" width="7" customWidth="1"/>
    <col min="9521" max="9543" width="9.140625" customWidth="1"/>
    <col min="9720" max="9720" width="5.28515625" customWidth="1"/>
    <col min="9721" max="9721" width="9.140625" hidden="1" customWidth="1"/>
    <col min="9722" max="9722" width="17.42578125" customWidth="1"/>
    <col min="9723" max="9723" width="10" bestFit="1" customWidth="1"/>
    <col min="9724" max="9724" width="7.85546875" customWidth="1"/>
    <col min="9725" max="9725" width="6.42578125" customWidth="1"/>
    <col min="9726" max="9726" width="9.140625" hidden="1" customWidth="1"/>
    <col min="9727" max="9727" width="7" customWidth="1"/>
    <col min="9728" max="9728" width="6" customWidth="1"/>
    <col min="9729" max="9729" width="7.7109375" customWidth="1"/>
    <col min="9730" max="9760" width="3.42578125" customWidth="1"/>
    <col min="9761" max="9761" width="4.5703125" customWidth="1"/>
    <col min="9762" max="9762" width="6.7109375" customWidth="1"/>
    <col min="9763" max="9763" width="8" customWidth="1"/>
    <col min="9764" max="9764" width="8.28515625" customWidth="1"/>
    <col min="9765" max="9773" width="3.42578125" customWidth="1"/>
    <col min="9774" max="9774" width="4.28515625" customWidth="1"/>
    <col min="9775" max="9775" width="10.28515625" customWidth="1"/>
    <col min="9776" max="9776" width="7" customWidth="1"/>
    <col min="9777" max="9799" width="9.140625" customWidth="1"/>
    <col min="9976" max="9976" width="5.28515625" customWidth="1"/>
    <col min="9977" max="9977" width="9.140625" hidden="1" customWidth="1"/>
    <col min="9978" max="9978" width="17.42578125" customWidth="1"/>
    <col min="9979" max="9979" width="10" bestFit="1" customWidth="1"/>
    <col min="9980" max="9980" width="7.85546875" customWidth="1"/>
    <col min="9981" max="9981" width="6.42578125" customWidth="1"/>
    <col min="9982" max="9982" width="9.140625" hidden="1" customWidth="1"/>
    <col min="9983" max="9983" width="7" customWidth="1"/>
    <col min="9984" max="9984" width="6" customWidth="1"/>
    <col min="9985" max="9985" width="7.7109375" customWidth="1"/>
    <col min="9986" max="10016" width="3.42578125" customWidth="1"/>
    <col min="10017" max="10017" width="4.5703125" customWidth="1"/>
    <col min="10018" max="10018" width="6.7109375" customWidth="1"/>
    <col min="10019" max="10019" width="8" customWidth="1"/>
    <col min="10020" max="10020" width="8.28515625" customWidth="1"/>
    <col min="10021" max="10029" width="3.42578125" customWidth="1"/>
    <col min="10030" max="10030" width="4.28515625" customWidth="1"/>
    <col min="10031" max="10031" width="10.28515625" customWidth="1"/>
    <col min="10032" max="10032" width="7" customWidth="1"/>
    <col min="10033" max="10055" width="9.140625" customWidth="1"/>
    <col min="10232" max="10232" width="5.28515625" customWidth="1"/>
    <col min="10233" max="10233" width="9.140625" hidden="1" customWidth="1"/>
    <col min="10234" max="10234" width="17.42578125" customWidth="1"/>
    <col min="10235" max="10235" width="10" bestFit="1" customWidth="1"/>
    <col min="10236" max="10236" width="7.85546875" customWidth="1"/>
    <col min="10237" max="10237" width="6.42578125" customWidth="1"/>
    <col min="10238" max="10238" width="9.140625" hidden="1" customWidth="1"/>
    <col min="10239" max="10239" width="7" customWidth="1"/>
    <col min="10240" max="10240" width="6" customWidth="1"/>
    <col min="10241" max="10241" width="7.7109375" customWidth="1"/>
    <col min="10242" max="10272" width="3.42578125" customWidth="1"/>
    <col min="10273" max="10273" width="4.5703125" customWidth="1"/>
    <col min="10274" max="10274" width="6.7109375" customWidth="1"/>
    <col min="10275" max="10275" width="8" customWidth="1"/>
    <col min="10276" max="10276" width="8.28515625" customWidth="1"/>
    <col min="10277" max="10285" width="3.42578125" customWidth="1"/>
    <col min="10286" max="10286" width="4.28515625" customWidth="1"/>
    <col min="10287" max="10287" width="10.28515625" customWidth="1"/>
    <col min="10288" max="10288" width="7" customWidth="1"/>
    <col min="10289" max="10311" width="9.140625" customWidth="1"/>
    <col min="10488" max="10488" width="5.28515625" customWidth="1"/>
    <col min="10489" max="10489" width="9.140625" hidden="1" customWidth="1"/>
    <col min="10490" max="10490" width="17.42578125" customWidth="1"/>
    <col min="10491" max="10491" width="10" bestFit="1" customWidth="1"/>
    <col min="10492" max="10492" width="7.85546875" customWidth="1"/>
    <col min="10493" max="10493" width="6.42578125" customWidth="1"/>
    <col min="10494" max="10494" width="9.140625" hidden="1" customWidth="1"/>
    <col min="10495" max="10495" width="7" customWidth="1"/>
    <col min="10496" max="10496" width="6" customWidth="1"/>
    <col min="10497" max="10497" width="7.7109375" customWidth="1"/>
    <col min="10498" max="10528" width="3.42578125" customWidth="1"/>
    <col min="10529" max="10529" width="4.5703125" customWidth="1"/>
    <col min="10530" max="10530" width="6.7109375" customWidth="1"/>
    <col min="10531" max="10531" width="8" customWidth="1"/>
    <col min="10532" max="10532" width="8.28515625" customWidth="1"/>
    <col min="10533" max="10541" width="3.42578125" customWidth="1"/>
    <col min="10542" max="10542" width="4.28515625" customWidth="1"/>
    <col min="10543" max="10543" width="10.28515625" customWidth="1"/>
    <col min="10544" max="10544" width="7" customWidth="1"/>
    <col min="10545" max="10567" width="9.140625" customWidth="1"/>
    <col min="10744" max="10744" width="5.28515625" customWidth="1"/>
    <col min="10745" max="10745" width="9.140625" hidden="1" customWidth="1"/>
    <col min="10746" max="10746" width="17.42578125" customWidth="1"/>
    <col min="10747" max="10747" width="10" bestFit="1" customWidth="1"/>
    <col min="10748" max="10748" width="7.85546875" customWidth="1"/>
    <col min="10749" max="10749" width="6.42578125" customWidth="1"/>
    <col min="10750" max="10750" width="9.140625" hidden="1" customWidth="1"/>
    <col min="10751" max="10751" width="7" customWidth="1"/>
    <col min="10752" max="10752" width="6" customWidth="1"/>
    <col min="10753" max="10753" width="7.7109375" customWidth="1"/>
    <col min="10754" max="10784" width="3.42578125" customWidth="1"/>
    <col min="10785" max="10785" width="4.5703125" customWidth="1"/>
    <col min="10786" max="10786" width="6.7109375" customWidth="1"/>
    <col min="10787" max="10787" width="8" customWidth="1"/>
    <col min="10788" max="10788" width="8.28515625" customWidth="1"/>
    <col min="10789" max="10797" width="3.42578125" customWidth="1"/>
    <col min="10798" max="10798" width="4.28515625" customWidth="1"/>
    <col min="10799" max="10799" width="10.28515625" customWidth="1"/>
    <col min="10800" max="10800" width="7" customWidth="1"/>
    <col min="10801" max="10823" width="9.140625" customWidth="1"/>
    <col min="11000" max="11000" width="5.28515625" customWidth="1"/>
    <col min="11001" max="11001" width="9.140625" hidden="1" customWidth="1"/>
    <col min="11002" max="11002" width="17.42578125" customWidth="1"/>
    <col min="11003" max="11003" width="10" bestFit="1" customWidth="1"/>
    <col min="11004" max="11004" width="7.85546875" customWidth="1"/>
    <col min="11005" max="11005" width="6.42578125" customWidth="1"/>
    <col min="11006" max="11006" width="9.140625" hidden="1" customWidth="1"/>
    <col min="11007" max="11007" width="7" customWidth="1"/>
    <col min="11008" max="11008" width="6" customWidth="1"/>
    <col min="11009" max="11009" width="7.7109375" customWidth="1"/>
    <col min="11010" max="11040" width="3.42578125" customWidth="1"/>
    <col min="11041" max="11041" width="4.5703125" customWidth="1"/>
    <col min="11042" max="11042" width="6.7109375" customWidth="1"/>
    <col min="11043" max="11043" width="8" customWidth="1"/>
    <col min="11044" max="11044" width="8.28515625" customWidth="1"/>
    <col min="11045" max="11053" width="3.42578125" customWidth="1"/>
    <col min="11054" max="11054" width="4.28515625" customWidth="1"/>
    <col min="11055" max="11055" width="10.28515625" customWidth="1"/>
    <col min="11056" max="11056" width="7" customWidth="1"/>
    <col min="11057" max="11079" width="9.140625" customWidth="1"/>
    <col min="11256" max="11256" width="5.28515625" customWidth="1"/>
    <col min="11257" max="11257" width="9.140625" hidden="1" customWidth="1"/>
    <col min="11258" max="11258" width="17.42578125" customWidth="1"/>
    <col min="11259" max="11259" width="10" bestFit="1" customWidth="1"/>
    <col min="11260" max="11260" width="7.85546875" customWidth="1"/>
    <col min="11261" max="11261" width="6.42578125" customWidth="1"/>
    <col min="11262" max="11262" width="9.140625" hidden="1" customWidth="1"/>
    <col min="11263" max="11263" width="7" customWidth="1"/>
    <col min="11264" max="11264" width="6" customWidth="1"/>
    <col min="11265" max="11265" width="7.7109375" customWidth="1"/>
    <col min="11266" max="11296" width="3.42578125" customWidth="1"/>
    <col min="11297" max="11297" width="4.5703125" customWidth="1"/>
    <col min="11298" max="11298" width="6.7109375" customWidth="1"/>
    <col min="11299" max="11299" width="8" customWidth="1"/>
    <col min="11300" max="11300" width="8.28515625" customWidth="1"/>
    <col min="11301" max="11309" width="3.42578125" customWidth="1"/>
    <col min="11310" max="11310" width="4.28515625" customWidth="1"/>
    <col min="11311" max="11311" width="10.28515625" customWidth="1"/>
    <col min="11312" max="11312" width="7" customWidth="1"/>
    <col min="11313" max="11335" width="9.140625" customWidth="1"/>
    <col min="11512" max="11512" width="5.28515625" customWidth="1"/>
    <col min="11513" max="11513" width="9.140625" hidden="1" customWidth="1"/>
    <col min="11514" max="11514" width="17.42578125" customWidth="1"/>
    <col min="11515" max="11515" width="10" bestFit="1" customWidth="1"/>
    <col min="11516" max="11516" width="7.85546875" customWidth="1"/>
    <col min="11517" max="11517" width="6.42578125" customWidth="1"/>
    <col min="11518" max="11518" width="9.140625" hidden="1" customWidth="1"/>
    <col min="11519" max="11519" width="7" customWidth="1"/>
    <col min="11520" max="11520" width="6" customWidth="1"/>
    <col min="11521" max="11521" width="7.7109375" customWidth="1"/>
    <col min="11522" max="11552" width="3.42578125" customWidth="1"/>
    <col min="11553" max="11553" width="4.5703125" customWidth="1"/>
    <col min="11554" max="11554" width="6.7109375" customWidth="1"/>
    <col min="11555" max="11555" width="8" customWidth="1"/>
    <col min="11556" max="11556" width="8.28515625" customWidth="1"/>
    <col min="11557" max="11565" width="3.42578125" customWidth="1"/>
    <col min="11566" max="11566" width="4.28515625" customWidth="1"/>
    <col min="11567" max="11567" width="10.28515625" customWidth="1"/>
    <col min="11568" max="11568" width="7" customWidth="1"/>
    <col min="11569" max="11591" width="9.140625" customWidth="1"/>
    <col min="11768" max="11768" width="5.28515625" customWidth="1"/>
    <col min="11769" max="11769" width="9.140625" hidden="1" customWidth="1"/>
    <col min="11770" max="11770" width="17.42578125" customWidth="1"/>
    <col min="11771" max="11771" width="10" bestFit="1" customWidth="1"/>
    <col min="11772" max="11772" width="7.85546875" customWidth="1"/>
    <col min="11773" max="11773" width="6.42578125" customWidth="1"/>
    <col min="11774" max="11774" width="9.140625" hidden="1" customWidth="1"/>
    <col min="11775" max="11775" width="7" customWidth="1"/>
    <col min="11776" max="11776" width="6" customWidth="1"/>
    <col min="11777" max="11777" width="7.7109375" customWidth="1"/>
    <col min="11778" max="11808" width="3.42578125" customWidth="1"/>
    <col min="11809" max="11809" width="4.5703125" customWidth="1"/>
    <col min="11810" max="11810" width="6.7109375" customWidth="1"/>
    <col min="11811" max="11811" width="8" customWidth="1"/>
    <col min="11812" max="11812" width="8.28515625" customWidth="1"/>
    <col min="11813" max="11821" width="3.42578125" customWidth="1"/>
    <col min="11822" max="11822" width="4.28515625" customWidth="1"/>
    <col min="11823" max="11823" width="10.28515625" customWidth="1"/>
    <col min="11824" max="11824" width="7" customWidth="1"/>
    <col min="11825" max="11847" width="9.140625" customWidth="1"/>
    <col min="12024" max="12024" width="5.28515625" customWidth="1"/>
    <col min="12025" max="12025" width="9.140625" hidden="1" customWidth="1"/>
    <col min="12026" max="12026" width="17.42578125" customWidth="1"/>
    <col min="12027" max="12027" width="10" bestFit="1" customWidth="1"/>
    <col min="12028" max="12028" width="7.85546875" customWidth="1"/>
    <col min="12029" max="12029" width="6.42578125" customWidth="1"/>
    <col min="12030" max="12030" width="9.140625" hidden="1" customWidth="1"/>
    <col min="12031" max="12031" width="7" customWidth="1"/>
    <col min="12032" max="12032" width="6" customWidth="1"/>
    <col min="12033" max="12033" width="7.7109375" customWidth="1"/>
    <col min="12034" max="12064" width="3.42578125" customWidth="1"/>
    <col min="12065" max="12065" width="4.5703125" customWidth="1"/>
    <col min="12066" max="12066" width="6.7109375" customWidth="1"/>
    <col min="12067" max="12067" width="8" customWidth="1"/>
    <col min="12068" max="12068" width="8.28515625" customWidth="1"/>
    <col min="12069" max="12077" width="3.42578125" customWidth="1"/>
    <col min="12078" max="12078" width="4.28515625" customWidth="1"/>
    <col min="12079" max="12079" width="10.28515625" customWidth="1"/>
    <col min="12080" max="12080" width="7" customWidth="1"/>
    <col min="12081" max="12103" width="9.140625" customWidth="1"/>
    <col min="12280" max="12280" width="5.28515625" customWidth="1"/>
    <col min="12281" max="12281" width="9.140625" hidden="1" customWidth="1"/>
    <col min="12282" max="12282" width="17.42578125" customWidth="1"/>
    <col min="12283" max="12283" width="10" bestFit="1" customWidth="1"/>
    <col min="12284" max="12284" width="7.85546875" customWidth="1"/>
    <col min="12285" max="12285" width="6.42578125" customWidth="1"/>
    <col min="12286" max="12286" width="9.140625" hidden="1" customWidth="1"/>
    <col min="12287" max="12287" width="7" customWidth="1"/>
    <col min="12288" max="12288" width="6" customWidth="1"/>
    <col min="12289" max="12289" width="7.7109375" customWidth="1"/>
    <col min="12290" max="12320" width="3.42578125" customWidth="1"/>
    <col min="12321" max="12321" width="4.5703125" customWidth="1"/>
    <col min="12322" max="12322" width="6.7109375" customWidth="1"/>
    <col min="12323" max="12323" width="8" customWidth="1"/>
    <col min="12324" max="12324" width="8.28515625" customWidth="1"/>
    <col min="12325" max="12333" width="3.42578125" customWidth="1"/>
    <col min="12334" max="12334" width="4.28515625" customWidth="1"/>
    <col min="12335" max="12335" width="10.28515625" customWidth="1"/>
    <col min="12336" max="12336" width="7" customWidth="1"/>
    <col min="12337" max="12359" width="9.140625" customWidth="1"/>
    <col min="12536" max="12536" width="5.28515625" customWidth="1"/>
    <col min="12537" max="12537" width="9.140625" hidden="1" customWidth="1"/>
    <col min="12538" max="12538" width="17.42578125" customWidth="1"/>
    <col min="12539" max="12539" width="10" bestFit="1" customWidth="1"/>
    <col min="12540" max="12540" width="7.85546875" customWidth="1"/>
    <col min="12541" max="12541" width="6.42578125" customWidth="1"/>
    <col min="12542" max="12542" width="9.140625" hidden="1" customWidth="1"/>
    <col min="12543" max="12543" width="7" customWidth="1"/>
    <col min="12544" max="12544" width="6" customWidth="1"/>
    <col min="12545" max="12545" width="7.7109375" customWidth="1"/>
    <col min="12546" max="12576" width="3.42578125" customWidth="1"/>
    <col min="12577" max="12577" width="4.5703125" customWidth="1"/>
    <col min="12578" max="12578" width="6.7109375" customWidth="1"/>
    <col min="12579" max="12579" width="8" customWidth="1"/>
    <col min="12580" max="12580" width="8.28515625" customWidth="1"/>
    <col min="12581" max="12589" width="3.42578125" customWidth="1"/>
    <col min="12590" max="12590" width="4.28515625" customWidth="1"/>
    <col min="12591" max="12591" width="10.28515625" customWidth="1"/>
    <col min="12592" max="12592" width="7" customWidth="1"/>
    <col min="12593" max="12615" width="9.140625" customWidth="1"/>
    <col min="12792" max="12792" width="5.28515625" customWidth="1"/>
    <col min="12793" max="12793" width="9.140625" hidden="1" customWidth="1"/>
    <col min="12794" max="12794" width="17.42578125" customWidth="1"/>
    <col min="12795" max="12795" width="10" bestFit="1" customWidth="1"/>
    <col min="12796" max="12796" width="7.85546875" customWidth="1"/>
    <col min="12797" max="12797" width="6.42578125" customWidth="1"/>
    <col min="12798" max="12798" width="9.140625" hidden="1" customWidth="1"/>
    <col min="12799" max="12799" width="7" customWidth="1"/>
    <col min="12800" max="12800" width="6" customWidth="1"/>
    <col min="12801" max="12801" width="7.7109375" customWidth="1"/>
    <col min="12802" max="12832" width="3.42578125" customWidth="1"/>
    <col min="12833" max="12833" width="4.5703125" customWidth="1"/>
    <col min="12834" max="12834" width="6.7109375" customWidth="1"/>
    <col min="12835" max="12835" width="8" customWidth="1"/>
    <col min="12836" max="12836" width="8.28515625" customWidth="1"/>
    <col min="12837" max="12845" width="3.42578125" customWidth="1"/>
    <col min="12846" max="12846" width="4.28515625" customWidth="1"/>
    <col min="12847" max="12847" width="10.28515625" customWidth="1"/>
    <col min="12848" max="12848" width="7" customWidth="1"/>
    <col min="12849" max="12871" width="9.140625" customWidth="1"/>
    <col min="13048" max="13048" width="5.28515625" customWidth="1"/>
    <col min="13049" max="13049" width="9.140625" hidden="1" customWidth="1"/>
    <col min="13050" max="13050" width="17.42578125" customWidth="1"/>
    <col min="13051" max="13051" width="10" bestFit="1" customWidth="1"/>
    <col min="13052" max="13052" width="7.85546875" customWidth="1"/>
    <col min="13053" max="13053" width="6.42578125" customWidth="1"/>
    <col min="13054" max="13054" width="9.140625" hidden="1" customWidth="1"/>
    <col min="13055" max="13055" width="7" customWidth="1"/>
    <col min="13056" max="13056" width="6" customWidth="1"/>
    <col min="13057" max="13057" width="7.7109375" customWidth="1"/>
    <col min="13058" max="13088" width="3.42578125" customWidth="1"/>
    <col min="13089" max="13089" width="4.5703125" customWidth="1"/>
    <col min="13090" max="13090" width="6.7109375" customWidth="1"/>
    <col min="13091" max="13091" width="8" customWidth="1"/>
    <col min="13092" max="13092" width="8.28515625" customWidth="1"/>
    <col min="13093" max="13101" width="3.42578125" customWidth="1"/>
    <col min="13102" max="13102" width="4.28515625" customWidth="1"/>
    <col min="13103" max="13103" width="10.28515625" customWidth="1"/>
    <col min="13104" max="13104" width="7" customWidth="1"/>
    <col min="13105" max="13127" width="9.140625" customWidth="1"/>
    <col min="13304" max="13304" width="5.28515625" customWidth="1"/>
    <col min="13305" max="13305" width="9.140625" hidden="1" customWidth="1"/>
    <col min="13306" max="13306" width="17.42578125" customWidth="1"/>
    <col min="13307" max="13307" width="10" bestFit="1" customWidth="1"/>
    <col min="13308" max="13308" width="7.85546875" customWidth="1"/>
    <col min="13309" max="13309" width="6.42578125" customWidth="1"/>
    <col min="13310" max="13310" width="9.140625" hidden="1" customWidth="1"/>
    <col min="13311" max="13311" width="7" customWidth="1"/>
    <col min="13312" max="13312" width="6" customWidth="1"/>
    <col min="13313" max="13313" width="7.7109375" customWidth="1"/>
    <col min="13314" max="13344" width="3.42578125" customWidth="1"/>
    <col min="13345" max="13345" width="4.5703125" customWidth="1"/>
    <col min="13346" max="13346" width="6.7109375" customWidth="1"/>
    <col min="13347" max="13347" width="8" customWidth="1"/>
    <col min="13348" max="13348" width="8.28515625" customWidth="1"/>
    <col min="13349" max="13357" width="3.42578125" customWidth="1"/>
    <col min="13358" max="13358" width="4.28515625" customWidth="1"/>
    <col min="13359" max="13359" width="10.28515625" customWidth="1"/>
    <col min="13360" max="13360" width="7" customWidth="1"/>
    <col min="13361" max="13383" width="9.140625" customWidth="1"/>
    <col min="13560" max="13560" width="5.28515625" customWidth="1"/>
    <col min="13561" max="13561" width="9.140625" hidden="1" customWidth="1"/>
    <col min="13562" max="13562" width="17.42578125" customWidth="1"/>
    <col min="13563" max="13563" width="10" bestFit="1" customWidth="1"/>
    <col min="13564" max="13564" width="7.85546875" customWidth="1"/>
    <col min="13565" max="13565" width="6.42578125" customWidth="1"/>
    <col min="13566" max="13566" width="9.140625" hidden="1" customWidth="1"/>
    <col min="13567" max="13567" width="7" customWidth="1"/>
    <col min="13568" max="13568" width="6" customWidth="1"/>
    <col min="13569" max="13569" width="7.7109375" customWidth="1"/>
    <col min="13570" max="13600" width="3.42578125" customWidth="1"/>
    <col min="13601" max="13601" width="4.5703125" customWidth="1"/>
    <col min="13602" max="13602" width="6.7109375" customWidth="1"/>
    <col min="13603" max="13603" width="8" customWidth="1"/>
    <col min="13604" max="13604" width="8.28515625" customWidth="1"/>
    <col min="13605" max="13613" width="3.42578125" customWidth="1"/>
    <col min="13614" max="13614" width="4.28515625" customWidth="1"/>
    <col min="13615" max="13615" width="10.28515625" customWidth="1"/>
    <col min="13616" max="13616" width="7" customWidth="1"/>
    <col min="13617" max="13639" width="9.140625" customWidth="1"/>
    <col min="13816" max="13816" width="5.28515625" customWidth="1"/>
    <col min="13817" max="13817" width="9.140625" hidden="1" customWidth="1"/>
    <col min="13818" max="13818" width="17.42578125" customWidth="1"/>
    <col min="13819" max="13819" width="10" bestFit="1" customWidth="1"/>
    <col min="13820" max="13820" width="7.85546875" customWidth="1"/>
    <col min="13821" max="13821" width="6.42578125" customWidth="1"/>
    <col min="13822" max="13822" width="9.140625" hidden="1" customWidth="1"/>
    <col min="13823" max="13823" width="7" customWidth="1"/>
    <col min="13824" max="13824" width="6" customWidth="1"/>
    <col min="13825" max="13825" width="7.7109375" customWidth="1"/>
    <col min="13826" max="13856" width="3.42578125" customWidth="1"/>
    <col min="13857" max="13857" width="4.5703125" customWidth="1"/>
    <col min="13858" max="13858" width="6.7109375" customWidth="1"/>
    <col min="13859" max="13859" width="8" customWidth="1"/>
    <col min="13860" max="13860" width="8.28515625" customWidth="1"/>
    <col min="13861" max="13869" width="3.42578125" customWidth="1"/>
    <col min="13870" max="13870" width="4.28515625" customWidth="1"/>
    <col min="13871" max="13871" width="10.28515625" customWidth="1"/>
    <col min="13872" max="13872" width="7" customWidth="1"/>
    <col min="13873" max="13895" width="9.140625" customWidth="1"/>
    <col min="14072" max="14072" width="5.28515625" customWidth="1"/>
    <col min="14073" max="14073" width="9.140625" hidden="1" customWidth="1"/>
    <col min="14074" max="14074" width="17.42578125" customWidth="1"/>
    <col min="14075" max="14075" width="10" bestFit="1" customWidth="1"/>
    <col min="14076" max="14076" width="7.85546875" customWidth="1"/>
    <col min="14077" max="14077" width="6.42578125" customWidth="1"/>
    <col min="14078" max="14078" width="9.140625" hidden="1" customWidth="1"/>
    <col min="14079" max="14079" width="7" customWidth="1"/>
    <col min="14080" max="14080" width="6" customWidth="1"/>
    <col min="14081" max="14081" width="7.7109375" customWidth="1"/>
    <col min="14082" max="14112" width="3.42578125" customWidth="1"/>
    <col min="14113" max="14113" width="4.5703125" customWidth="1"/>
    <col min="14114" max="14114" width="6.7109375" customWidth="1"/>
    <col min="14115" max="14115" width="8" customWidth="1"/>
    <col min="14116" max="14116" width="8.28515625" customWidth="1"/>
    <col min="14117" max="14125" width="3.42578125" customWidth="1"/>
    <col min="14126" max="14126" width="4.28515625" customWidth="1"/>
    <col min="14127" max="14127" width="10.28515625" customWidth="1"/>
    <col min="14128" max="14128" width="7" customWidth="1"/>
    <col min="14129" max="14151" width="9.140625" customWidth="1"/>
    <col min="14328" max="14328" width="5.28515625" customWidth="1"/>
    <col min="14329" max="14329" width="9.140625" hidden="1" customWidth="1"/>
    <col min="14330" max="14330" width="17.42578125" customWidth="1"/>
    <col min="14331" max="14331" width="10" bestFit="1" customWidth="1"/>
    <col min="14332" max="14332" width="7.85546875" customWidth="1"/>
    <col min="14333" max="14333" width="6.42578125" customWidth="1"/>
    <col min="14334" max="14334" width="9.140625" hidden="1" customWidth="1"/>
    <col min="14335" max="14335" width="7" customWidth="1"/>
    <col min="14336" max="14336" width="6" customWidth="1"/>
    <col min="14337" max="14337" width="7.7109375" customWidth="1"/>
    <col min="14338" max="14368" width="3.42578125" customWidth="1"/>
    <col min="14369" max="14369" width="4.5703125" customWidth="1"/>
    <col min="14370" max="14370" width="6.7109375" customWidth="1"/>
    <col min="14371" max="14371" width="8" customWidth="1"/>
    <col min="14372" max="14372" width="8.28515625" customWidth="1"/>
    <col min="14373" max="14381" width="3.42578125" customWidth="1"/>
    <col min="14382" max="14382" width="4.28515625" customWidth="1"/>
    <col min="14383" max="14383" width="10.28515625" customWidth="1"/>
    <col min="14384" max="14384" width="7" customWidth="1"/>
    <col min="14385" max="14407" width="9.140625" customWidth="1"/>
    <col min="14584" max="14584" width="5.28515625" customWidth="1"/>
    <col min="14585" max="14585" width="9.140625" hidden="1" customWidth="1"/>
    <col min="14586" max="14586" width="17.42578125" customWidth="1"/>
    <col min="14587" max="14587" width="10" bestFit="1" customWidth="1"/>
    <col min="14588" max="14588" width="7.85546875" customWidth="1"/>
    <col min="14589" max="14589" width="6.42578125" customWidth="1"/>
    <col min="14590" max="14590" width="9.140625" hidden="1" customWidth="1"/>
    <col min="14591" max="14591" width="7" customWidth="1"/>
    <col min="14592" max="14592" width="6" customWidth="1"/>
    <col min="14593" max="14593" width="7.7109375" customWidth="1"/>
    <col min="14594" max="14624" width="3.42578125" customWidth="1"/>
    <col min="14625" max="14625" width="4.5703125" customWidth="1"/>
    <col min="14626" max="14626" width="6.7109375" customWidth="1"/>
    <col min="14627" max="14627" width="8" customWidth="1"/>
    <col min="14628" max="14628" width="8.28515625" customWidth="1"/>
    <col min="14629" max="14637" width="3.42578125" customWidth="1"/>
    <col min="14638" max="14638" width="4.28515625" customWidth="1"/>
    <col min="14639" max="14639" width="10.28515625" customWidth="1"/>
    <col min="14640" max="14640" width="7" customWidth="1"/>
    <col min="14641" max="14663" width="9.140625" customWidth="1"/>
    <col min="14840" max="14840" width="5.28515625" customWidth="1"/>
    <col min="14841" max="14841" width="9.140625" hidden="1" customWidth="1"/>
    <col min="14842" max="14842" width="17.42578125" customWidth="1"/>
    <col min="14843" max="14843" width="10" bestFit="1" customWidth="1"/>
    <col min="14844" max="14844" width="7.85546875" customWidth="1"/>
    <col min="14845" max="14845" width="6.42578125" customWidth="1"/>
    <col min="14846" max="14846" width="9.140625" hidden="1" customWidth="1"/>
    <col min="14847" max="14847" width="7" customWidth="1"/>
    <col min="14848" max="14848" width="6" customWidth="1"/>
    <col min="14849" max="14849" width="7.7109375" customWidth="1"/>
    <col min="14850" max="14880" width="3.42578125" customWidth="1"/>
    <col min="14881" max="14881" width="4.5703125" customWidth="1"/>
    <col min="14882" max="14882" width="6.7109375" customWidth="1"/>
    <col min="14883" max="14883" width="8" customWidth="1"/>
    <col min="14884" max="14884" width="8.28515625" customWidth="1"/>
    <col min="14885" max="14893" width="3.42578125" customWidth="1"/>
    <col min="14894" max="14894" width="4.28515625" customWidth="1"/>
    <col min="14895" max="14895" width="10.28515625" customWidth="1"/>
    <col min="14896" max="14896" width="7" customWidth="1"/>
    <col min="14897" max="14919" width="9.140625" customWidth="1"/>
    <col min="15096" max="15096" width="5.28515625" customWidth="1"/>
    <col min="15097" max="15097" width="9.140625" hidden="1" customWidth="1"/>
    <col min="15098" max="15098" width="17.42578125" customWidth="1"/>
    <col min="15099" max="15099" width="10" bestFit="1" customWidth="1"/>
    <col min="15100" max="15100" width="7.85546875" customWidth="1"/>
    <col min="15101" max="15101" width="6.42578125" customWidth="1"/>
    <col min="15102" max="15102" width="9.140625" hidden="1" customWidth="1"/>
    <col min="15103" max="15103" width="7" customWidth="1"/>
    <col min="15104" max="15104" width="6" customWidth="1"/>
    <col min="15105" max="15105" width="7.7109375" customWidth="1"/>
    <col min="15106" max="15136" width="3.42578125" customWidth="1"/>
    <col min="15137" max="15137" width="4.5703125" customWidth="1"/>
    <col min="15138" max="15138" width="6.7109375" customWidth="1"/>
    <col min="15139" max="15139" width="8" customWidth="1"/>
    <col min="15140" max="15140" width="8.28515625" customWidth="1"/>
    <col min="15141" max="15149" width="3.42578125" customWidth="1"/>
    <col min="15150" max="15150" width="4.28515625" customWidth="1"/>
    <col min="15151" max="15151" width="10.28515625" customWidth="1"/>
    <col min="15152" max="15152" width="7" customWidth="1"/>
    <col min="15153" max="15175" width="9.140625" customWidth="1"/>
    <col min="15352" max="15352" width="5.28515625" customWidth="1"/>
    <col min="15353" max="15353" width="9.140625" hidden="1" customWidth="1"/>
    <col min="15354" max="15354" width="17.42578125" customWidth="1"/>
    <col min="15355" max="15355" width="10" bestFit="1" customWidth="1"/>
    <col min="15356" max="15356" width="7.85546875" customWidth="1"/>
    <col min="15357" max="15357" width="6.42578125" customWidth="1"/>
    <col min="15358" max="15358" width="9.140625" hidden="1" customWidth="1"/>
    <col min="15359" max="15359" width="7" customWidth="1"/>
    <col min="15360" max="15360" width="6" customWidth="1"/>
    <col min="15361" max="15361" width="7.7109375" customWidth="1"/>
    <col min="15362" max="15392" width="3.42578125" customWidth="1"/>
    <col min="15393" max="15393" width="4.5703125" customWidth="1"/>
    <col min="15394" max="15394" width="6.7109375" customWidth="1"/>
    <col min="15395" max="15395" width="8" customWidth="1"/>
    <col min="15396" max="15396" width="8.28515625" customWidth="1"/>
    <col min="15397" max="15405" width="3.42578125" customWidth="1"/>
    <col min="15406" max="15406" width="4.28515625" customWidth="1"/>
    <col min="15407" max="15407" width="10.28515625" customWidth="1"/>
    <col min="15408" max="15408" width="7" customWidth="1"/>
    <col min="15409" max="15431" width="9.140625" customWidth="1"/>
    <col min="15608" max="15608" width="5.28515625" customWidth="1"/>
    <col min="15609" max="15609" width="9.140625" hidden="1" customWidth="1"/>
    <col min="15610" max="15610" width="17.42578125" customWidth="1"/>
    <col min="15611" max="15611" width="10" bestFit="1" customWidth="1"/>
    <col min="15612" max="15612" width="7.85546875" customWidth="1"/>
    <col min="15613" max="15613" width="6.42578125" customWidth="1"/>
    <col min="15614" max="15614" width="9.140625" hidden="1" customWidth="1"/>
    <col min="15615" max="15615" width="7" customWidth="1"/>
    <col min="15616" max="15616" width="6" customWidth="1"/>
    <col min="15617" max="15617" width="7.7109375" customWidth="1"/>
    <col min="15618" max="15648" width="3.42578125" customWidth="1"/>
    <col min="15649" max="15649" width="4.5703125" customWidth="1"/>
    <col min="15650" max="15650" width="6.7109375" customWidth="1"/>
    <col min="15651" max="15651" width="8" customWidth="1"/>
    <col min="15652" max="15652" width="8.28515625" customWidth="1"/>
    <col min="15653" max="15661" width="3.42578125" customWidth="1"/>
    <col min="15662" max="15662" width="4.28515625" customWidth="1"/>
    <col min="15663" max="15663" width="10.28515625" customWidth="1"/>
    <col min="15664" max="15664" width="7" customWidth="1"/>
    <col min="15665" max="15687" width="9.140625" customWidth="1"/>
    <col min="15864" max="15864" width="5.28515625" customWidth="1"/>
    <col min="15865" max="15865" width="9.140625" hidden="1" customWidth="1"/>
    <col min="15866" max="15866" width="17.42578125" customWidth="1"/>
    <col min="15867" max="15867" width="10" bestFit="1" customWidth="1"/>
    <col min="15868" max="15868" width="7.85546875" customWidth="1"/>
    <col min="15869" max="15869" width="6.42578125" customWidth="1"/>
    <col min="15870" max="15870" width="9.140625" hidden="1" customWidth="1"/>
    <col min="15871" max="15871" width="7" customWidth="1"/>
    <col min="15872" max="15872" width="6" customWidth="1"/>
    <col min="15873" max="15873" width="7.7109375" customWidth="1"/>
    <col min="15874" max="15904" width="3.42578125" customWidth="1"/>
    <col min="15905" max="15905" width="4.5703125" customWidth="1"/>
    <col min="15906" max="15906" width="6.7109375" customWidth="1"/>
    <col min="15907" max="15907" width="8" customWidth="1"/>
    <col min="15908" max="15908" width="8.28515625" customWidth="1"/>
    <col min="15909" max="15917" width="3.42578125" customWidth="1"/>
    <col min="15918" max="15918" width="4.28515625" customWidth="1"/>
    <col min="15919" max="15919" width="10.28515625" customWidth="1"/>
    <col min="15920" max="15920" width="7" customWidth="1"/>
    <col min="15921" max="15943" width="9.140625" customWidth="1"/>
    <col min="16120" max="16120" width="5.28515625" customWidth="1"/>
    <col min="16121" max="16121" width="9.140625" hidden="1" customWidth="1"/>
    <col min="16122" max="16122" width="17.42578125" customWidth="1"/>
    <col min="16123" max="16123" width="10" bestFit="1" customWidth="1"/>
    <col min="16124" max="16124" width="7.85546875" customWidth="1"/>
    <col min="16125" max="16125" width="6.42578125" customWidth="1"/>
    <col min="16126" max="16126" width="9.140625" hidden="1" customWidth="1"/>
    <col min="16127" max="16127" width="7" customWidth="1"/>
    <col min="16128" max="16128" width="6" customWidth="1"/>
    <col min="16129" max="16129" width="7.7109375" customWidth="1"/>
    <col min="16130" max="16160" width="3.42578125" customWidth="1"/>
    <col min="16161" max="16161" width="4.5703125" customWidth="1"/>
    <col min="16162" max="16162" width="6.7109375" customWidth="1"/>
    <col min="16163" max="16163" width="8" customWidth="1"/>
    <col min="16164" max="16164" width="8.28515625" customWidth="1"/>
    <col min="16165" max="16173" width="3.42578125" customWidth="1"/>
    <col min="16174" max="16174" width="4.28515625" customWidth="1"/>
    <col min="16175" max="16175" width="10.28515625" customWidth="1"/>
    <col min="16176" max="16176" width="7" customWidth="1"/>
    <col min="16177" max="16199" width="9.140625" customWidth="1"/>
  </cols>
  <sheetData>
    <row r="1" spans="1:51" ht="23.25" x14ac:dyDescent="0.35">
      <c r="A1" s="1"/>
      <c r="B1" s="2"/>
      <c r="C1" s="2" t="s">
        <v>0</v>
      </c>
      <c r="D1" s="2"/>
      <c r="E1" s="120"/>
      <c r="F1" s="2"/>
      <c r="G1" s="2"/>
      <c r="H1" s="2"/>
      <c r="I1" s="279">
        <f>D2</f>
        <v>41445</v>
      </c>
      <c r="J1" s="280"/>
      <c r="N1" s="276"/>
      <c r="R1" s="139" t="s">
        <v>252</v>
      </c>
    </row>
    <row r="2" spans="1:51" ht="23.25" x14ac:dyDescent="0.35">
      <c r="A2" s="6"/>
      <c r="B2" s="7"/>
      <c r="C2" s="7" t="s">
        <v>1</v>
      </c>
      <c r="D2" s="277">
        <v>41445</v>
      </c>
      <c r="E2"/>
      <c r="F2" s="8"/>
      <c r="G2" s="9"/>
      <c r="H2" s="9"/>
      <c r="I2" s="9"/>
      <c r="AV2" s="11" t="s">
        <v>2</v>
      </c>
      <c r="AW2" s="12" t="s">
        <v>3</v>
      </c>
      <c r="AX2" s="3"/>
    </row>
    <row r="3" spans="1:51" s="14" customFormat="1" x14ac:dyDescent="0.25">
      <c r="A3" s="13"/>
      <c r="B3" s="14">
        <v>1</v>
      </c>
      <c r="E3" s="121"/>
      <c r="I3" s="15"/>
      <c r="J3" s="16"/>
      <c r="K3" s="205"/>
      <c r="L3" s="167"/>
      <c r="M3" s="167" t="s">
        <v>248</v>
      </c>
      <c r="N3" s="167"/>
      <c r="O3" s="167"/>
      <c r="P3" s="167">
        <f>D2-30</f>
        <v>41415</v>
      </c>
      <c r="Q3" s="167"/>
      <c r="R3" s="167"/>
      <c r="S3" s="167"/>
      <c r="T3" s="204"/>
      <c r="U3" s="19"/>
      <c r="V3" s="19"/>
      <c r="W3" s="19"/>
      <c r="X3" s="19"/>
      <c r="Y3" s="19"/>
      <c r="Z3" s="19" t="s">
        <v>5</v>
      </c>
      <c r="AA3" s="19"/>
      <c r="AB3" s="19"/>
      <c r="AC3" s="19"/>
      <c r="AD3" s="19"/>
      <c r="AE3" s="278">
        <f>D2</f>
        <v>41445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S3" s="282"/>
      <c r="AT3" s="15"/>
      <c r="AV3" s="22"/>
      <c r="AW3" s="12" t="s">
        <v>6</v>
      </c>
      <c r="AX3" s="22"/>
    </row>
    <row r="4" spans="1:51" ht="78.75" x14ac:dyDescent="0.25">
      <c r="A4" s="23"/>
      <c r="B4" s="24" t="s">
        <v>7</v>
      </c>
      <c r="C4" s="23" t="s">
        <v>8</v>
      </c>
      <c r="D4" s="23" t="s">
        <v>9</v>
      </c>
      <c r="E4" s="122" t="s">
        <v>10</v>
      </c>
      <c r="F4" s="123" t="s">
        <v>262</v>
      </c>
      <c r="G4" s="25" t="s">
        <v>11</v>
      </c>
      <c r="H4" s="25" t="s">
        <v>12</v>
      </c>
      <c r="I4" s="25" t="s">
        <v>263</v>
      </c>
      <c r="J4" s="27" t="s">
        <v>264</v>
      </c>
      <c r="K4" s="28">
        <v>20</v>
      </c>
      <c r="L4" s="28">
        <v>21</v>
      </c>
      <c r="M4" s="28">
        <v>22</v>
      </c>
      <c r="N4" s="28">
        <v>23</v>
      </c>
      <c r="O4" s="28">
        <v>24</v>
      </c>
      <c r="P4" s="227">
        <v>25</v>
      </c>
      <c r="Q4" s="227">
        <v>26</v>
      </c>
      <c r="R4" s="227">
        <v>27</v>
      </c>
      <c r="S4" s="227">
        <v>28</v>
      </c>
      <c r="T4" s="227">
        <v>29</v>
      </c>
      <c r="U4" s="227">
        <v>30</v>
      </c>
      <c r="V4" s="227">
        <v>31</v>
      </c>
      <c r="W4" s="227">
        <v>1</v>
      </c>
      <c r="X4" s="28">
        <v>2</v>
      </c>
      <c r="Y4" s="28">
        <v>3</v>
      </c>
      <c r="Z4" s="28">
        <v>4</v>
      </c>
      <c r="AA4" s="28">
        <v>5</v>
      </c>
      <c r="AB4" s="28">
        <v>6</v>
      </c>
      <c r="AC4" s="28">
        <v>7</v>
      </c>
      <c r="AD4" s="228">
        <v>8</v>
      </c>
      <c r="AE4" s="228">
        <v>9</v>
      </c>
      <c r="AF4" s="228">
        <v>10</v>
      </c>
      <c r="AG4" s="228">
        <v>11</v>
      </c>
      <c r="AH4" s="228">
        <v>12</v>
      </c>
      <c r="AI4" s="228">
        <v>13</v>
      </c>
      <c r="AJ4" s="228">
        <v>14</v>
      </c>
      <c r="AK4" s="228">
        <v>15</v>
      </c>
      <c r="AL4" s="228">
        <v>16</v>
      </c>
      <c r="AM4" s="228">
        <v>17</v>
      </c>
      <c r="AN4" s="29">
        <v>18</v>
      </c>
      <c r="AO4" s="29">
        <v>19</v>
      </c>
      <c r="AP4" s="29">
        <v>20</v>
      </c>
      <c r="AQ4" s="31" t="s">
        <v>15</v>
      </c>
      <c r="AR4" s="32" t="s">
        <v>16</v>
      </c>
      <c r="AS4" s="283" t="s">
        <v>265</v>
      </c>
      <c r="AT4" s="34" t="s">
        <v>270</v>
      </c>
      <c r="AU4" s="35" t="s">
        <v>19</v>
      </c>
    </row>
    <row r="5" spans="1:51" x14ac:dyDescent="0.25">
      <c r="A5" s="36">
        <v>1</v>
      </c>
      <c r="B5" s="37"/>
      <c r="C5" s="38" t="s">
        <v>20</v>
      </c>
      <c r="D5" s="37"/>
      <c r="E5" s="115"/>
      <c r="F5" s="38"/>
      <c r="G5" s="38"/>
      <c r="H5" s="38"/>
      <c r="I5" s="38"/>
      <c r="J5" s="39"/>
      <c r="K5" s="109"/>
      <c r="L5" s="40"/>
      <c r="M5" s="40"/>
      <c r="N5" s="40"/>
      <c r="O5" s="40"/>
      <c r="P5" s="132"/>
      <c r="Q5" s="284"/>
      <c r="R5" s="109"/>
      <c r="S5" s="40"/>
      <c r="T5" s="40"/>
      <c r="U5" s="40"/>
      <c r="V5" s="40"/>
      <c r="W5" s="132"/>
      <c r="X5" s="137"/>
      <c r="Y5" s="40"/>
      <c r="Z5" s="40"/>
      <c r="AA5" s="40"/>
      <c r="AB5" s="40"/>
      <c r="AC5" s="40"/>
      <c r="AD5" s="132"/>
      <c r="AE5" s="132"/>
      <c r="AF5" s="40"/>
      <c r="AG5" s="40"/>
      <c r="AH5" s="40"/>
      <c r="AI5" s="40"/>
      <c r="AJ5" s="40"/>
      <c r="AK5" s="132"/>
      <c r="AL5" s="132"/>
      <c r="AM5" s="40"/>
      <c r="AN5" s="40"/>
      <c r="AO5" s="40"/>
      <c r="AP5" s="40"/>
      <c r="AQ5" s="38"/>
      <c r="AR5" s="38"/>
      <c r="AS5" s="285"/>
      <c r="AT5" s="42"/>
      <c r="AU5" s="43"/>
      <c r="AW5" s="44" t="s">
        <v>21</v>
      </c>
      <c r="AX5" s="44"/>
      <c r="AY5" s="44"/>
    </row>
    <row r="6" spans="1:51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f>VLOOKUP(B6,'May,2013'!$B$6:$AN$98,39,0)</f>
        <v>5.5</v>
      </c>
      <c r="G6" s="48"/>
      <c r="H6" s="48"/>
      <c r="I6" s="49">
        <v>1</v>
      </c>
      <c r="J6" s="50">
        <f>F6+G6+H6+I6</f>
        <v>6.5</v>
      </c>
      <c r="K6" s="140"/>
      <c r="L6" s="51"/>
      <c r="M6" s="51"/>
      <c r="N6" s="51"/>
      <c r="O6" s="51"/>
      <c r="P6" s="133"/>
      <c r="Q6" s="286"/>
      <c r="R6" s="140"/>
      <c r="S6" s="51"/>
      <c r="T6" s="52"/>
      <c r="U6" s="52"/>
      <c r="V6" s="52"/>
      <c r="W6" s="137"/>
      <c r="X6" s="137"/>
      <c r="Y6" s="52"/>
      <c r="Z6" s="52"/>
      <c r="AA6" s="52"/>
      <c r="AB6" s="52"/>
      <c r="AC6" s="52"/>
      <c r="AD6" s="137"/>
      <c r="AE6" s="148"/>
      <c r="AF6" s="53"/>
      <c r="AG6" s="53"/>
      <c r="AH6" s="53"/>
      <c r="AI6" s="53"/>
      <c r="AJ6" s="53"/>
      <c r="AK6" s="148"/>
      <c r="AL6" s="148"/>
      <c r="AM6" s="53"/>
      <c r="AN6" s="53"/>
      <c r="AO6" s="53"/>
      <c r="AP6" s="53"/>
      <c r="AQ6" s="54">
        <f>SUM(K6:AP6)</f>
        <v>0</v>
      </c>
      <c r="AR6" s="55">
        <f>J6-AQ6</f>
        <v>6.5</v>
      </c>
      <c r="AS6" s="287">
        <f>IF(AR6&lt;0,AR6,0)</f>
        <v>0</v>
      </c>
      <c r="AT6" s="57">
        <f>AR6-AS6</f>
        <v>6.5</v>
      </c>
      <c r="AU6" s="59"/>
      <c r="AW6" s="60" t="s">
        <v>25</v>
      </c>
      <c r="AX6" s="60"/>
      <c r="AY6" s="60"/>
    </row>
    <row r="7" spans="1:51" x14ac:dyDescent="0.25">
      <c r="A7" s="61">
        <v>2</v>
      </c>
      <c r="B7" s="46" t="s">
        <v>26</v>
      </c>
      <c r="C7" s="62" t="s">
        <v>27</v>
      </c>
      <c r="D7" s="47" t="s">
        <v>28</v>
      </c>
      <c r="E7" s="114">
        <v>41085</v>
      </c>
      <c r="F7" s="48">
        <f>VLOOKUP(B7,'May,2013'!$B$6:$AN$98,39,0)</f>
        <v>0</v>
      </c>
      <c r="G7" s="48"/>
      <c r="H7" s="48"/>
      <c r="I7" s="49">
        <v>1</v>
      </c>
      <c r="J7" s="50">
        <f>F7+G7+H7+I7</f>
        <v>1</v>
      </c>
      <c r="K7" s="140"/>
      <c r="L7" s="51"/>
      <c r="M7" s="51"/>
      <c r="N7" s="51"/>
      <c r="O7" s="51"/>
      <c r="P7" s="133"/>
      <c r="Q7" s="286"/>
      <c r="R7" s="140"/>
      <c r="S7" s="51"/>
      <c r="T7" s="52"/>
      <c r="U7" s="52"/>
      <c r="V7" s="52"/>
      <c r="W7" s="137"/>
      <c r="X7" s="137"/>
      <c r="Y7" s="52"/>
      <c r="Z7" s="52"/>
      <c r="AA7" s="52"/>
      <c r="AB7" s="52"/>
      <c r="AC7" s="52"/>
      <c r="AD7" s="137"/>
      <c r="AE7" s="137"/>
      <c r="AF7" s="52">
        <v>0.5</v>
      </c>
      <c r="AG7" s="52"/>
      <c r="AH7" s="52"/>
      <c r="AI7" s="52"/>
      <c r="AJ7" s="52"/>
      <c r="AK7" s="137"/>
      <c r="AL7" s="137"/>
      <c r="AM7" s="52"/>
      <c r="AN7" s="52"/>
      <c r="AO7" s="52"/>
      <c r="AP7" s="52"/>
      <c r="AQ7" s="54">
        <f>SUM(K7:AP7)</f>
        <v>0.5</v>
      </c>
      <c r="AR7" s="55">
        <f>J7-AQ7</f>
        <v>0.5</v>
      </c>
      <c r="AS7" s="287">
        <f>IF(AR7&lt;0,AR7,0)</f>
        <v>0</v>
      </c>
      <c r="AT7" s="57">
        <f>AR7-AS7</f>
        <v>0.5</v>
      </c>
      <c r="AU7" s="59"/>
    </row>
    <row r="8" spans="1:51" x14ac:dyDescent="0.25">
      <c r="A8" s="36">
        <v>2</v>
      </c>
      <c r="B8" s="37"/>
      <c r="C8" s="38" t="s">
        <v>29</v>
      </c>
      <c r="D8" s="37"/>
      <c r="E8" s="115"/>
      <c r="F8" s="48"/>
      <c r="G8" s="38"/>
      <c r="H8" s="38"/>
      <c r="I8" s="38"/>
      <c r="J8" s="39"/>
      <c r="K8" s="109"/>
      <c r="L8" s="40"/>
      <c r="M8" s="40"/>
      <c r="N8" s="40"/>
      <c r="O8" s="40"/>
      <c r="P8" s="132"/>
      <c r="Q8" s="284"/>
      <c r="R8" s="109"/>
      <c r="S8" s="40"/>
      <c r="T8" s="40"/>
      <c r="U8" s="40"/>
      <c r="V8" s="40"/>
      <c r="W8" s="132"/>
      <c r="X8" s="132"/>
      <c r="Y8" s="40"/>
      <c r="Z8" s="40"/>
      <c r="AA8" s="40"/>
      <c r="AB8" s="40"/>
      <c r="AC8" s="40"/>
      <c r="AD8" s="132"/>
      <c r="AE8" s="132"/>
      <c r="AF8" s="40"/>
      <c r="AG8" s="40"/>
      <c r="AH8" s="40"/>
      <c r="AI8" s="40"/>
      <c r="AJ8" s="40"/>
      <c r="AK8" s="132"/>
      <c r="AL8" s="132"/>
      <c r="AM8" s="40"/>
      <c r="AN8" s="40"/>
      <c r="AO8" s="40"/>
      <c r="AP8" s="40"/>
      <c r="AQ8" s="38"/>
      <c r="AR8" s="38"/>
      <c r="AS8" s="285"/>
      <c r="AT8" s="42"/>
      <c r="AU8" s="43"/>
      <c r="AW8" s="63" t="s">
        <v>30</v>
      </c>
      <c r="AX8" s="63"/>
      <c r="AY8" s="63"/>
    </row>
    <row r="9" spans="1:51" x14ac:dyDescent="0.25">
      <c r="A9" s="45">
        <f>A7+1</f>
        <v>3</v>
      </c>
      <c r="B9" s="46" t="s">
        <v>31</v>
      </c>
      <c r="C9" s="47" t="s">
        <v>32</v>
      </c>
      <c r="D9" s="47" t="s">
        <v>33</v>
      </c>
      <c r="E9" s="114">
        <v>40553</v>
      </c>
      <c r="F9" s="48">
        <f>VLOOKUP(B9,'May,2013'!$B$6:$AN$98,39,0)</f>
        <v>3.5</v>
      </c>
      <c r="G9" s="48"/>
      <c r="H9" s="48"/>
      <c r="I9" s="49">
        <v>1</v>
      </c>
      <c r="J9" s="50">
        <f t="shared" ref="J9:J17" si="0">F9+G9+H9+I9</f>
        <v>4.5</v>
      </c>
      <c r="K9" s="140"/>
      <c r="L9" s="51"/>
      <c r="M9" s="51"/>
      <c r="N9" s="51"/>
      <c r="O9" s="51"/>
      <c r="P9" s="133"/>
      <c r="Q9" s="286"/>
      <c r="R9" s="140"/>
      <c r="S9" s="51"/>
      <c r="T9" s="52">
        <v>0.5</v>
      </c>
      <c r="U9" s="52"/>
      <c r="V9" s="52"/>
      <c r="W9" s="137"/>
      <c r="X9" s="137"/>
      <c r="Y9" s="52"/>
      <c r="Z9" s="52"/>
      <c r="AA9" s="52"/>
      <c r="AB9" s="52"/>
      <c r="AC9" s="52"/>
      <c r="AD9" s="137"/>
      <c r="AE9" s="137"/>
      <c r="AF9" s="52"/>
      <c r="AG9" s="52">
        <v>1</v>
      </c>
      <c r="AH9" s="52"/>
      <c r="AI9" s="52"/>
      <c r="AJ9" s="52"/>
      <c r="AK9" s="137"/>
      <c r="AL9" s="137"/>
      <c r="AM9" s="52"/>
      <c r="AN9" s="52"/>
      <c r="AO9" s="52"/>
      <c r="AP9" s="52"/>
      <c r="AQ9" s="54">
        <f t="shared" ref="AQ9:AQ17" si="1">SUM(K9:AP9)</f>
        <v>1.5</v>
      </c>
      <c r="AR9" s="55">
        <f t="shared" ref="AR9:AR17" si="2">J9-AQ9</f>
        <v>3</v>
      </c>
      <c r="AS9" s="287">
        <f t="shared" ref="AS9:AS16" si="3">IF(AR9&lt;0,AR9,0)</f>
        <v>0</v>
      </c>
      <c r="AT9" s="57">
        <f t="shared" ref="AT9:AT17" si="4">AR9-AS9</f>
        <v>3</v>
      </c>
      <c r="AU9" s="59"/>
      <c r="AW9" t="s">
        <v>179</v>
      </c>
    </row>
    <row r="10" spans="1:51" x14ac:dyDescent="0.25">
      <c r="A10" s="45">
        <f t="shared" ref="A10:A16" si="5">A9+1</f>
        <v>4</v>
      </c>
      <c r="B10" s="46" t="s">
        <v>34</v>
      </c>
      <c r="C10" s="64" t="s">
        <v>35</v>
      </c>
      <c r="D10" s="47" t="s">
        <v>36</v>
      </c>
      <c r="E10" s="114">
        <v>40364</v>
      </c>
      <c r="F10" s="48">
        <f>VLOOKUP(B10,'May,2013'!$B$6:$AN$98,39,0)</f>
        <v>8</v>
      </c>
      <c r="G10" s="48"/>
      <c r="H10" s="48"/>
      <c r="I10" s="49">
        <v>1</v>
      </c>
      <c r="J10" s="50">
        <f t="shared" si="0"/>
        <v>9</v>
      </c>
      <c r="K10" s="140"/>
      <c r="L10" s="51"/>
      <c r="M10" s="51"/>
      <c r="N10" s="51"/>
      <c r="O10" s="51"/>
      <c r="P10" s="133"/>
      <c r="Q10" s="286"/>
      <c r="R10" s="140"/>
      <c r="S10" s="51"/>
      <c r="T10" s="52"/>
      <c r="U10" s="52"/>
      <c r="V10" s="52"/>
      <c r="W10" s="137"/>
      <c r="X10" s="137"/>
      <c r="Y10" s="52"/>
      <c r="Z10" s="52"/>
      <c r="AA10" s="52"/>
      <c r="AB10" s="52"/>
      <c r="AC10" s="52"/>
      <c r="AD10" s="137"/>
      <c r="AE10" s="137"/>
      <c r="AF10" s="52"/>
      <c r="AG10" s="52" t="s">
        <v>266</v>
      </c>
      <c r="AH10" s="52"/>
      <c r="AI10" s="52"/>
      <c r="AJ10" s="52"/>
      <c r="AK10" s="137"/>
      <c r="AL10" s="137"/>
      <c r="AM10" s="52"/>
      <c r="AN10" s="52"/>
      <c r="AO10" s="52"/>
      <c r="AP10" s="52"/>
      <c r="AQ10" s="54">
        <f t="shared" si="1"/>
        <v>0</v>
      </c>
      <c r="AR10" s="55">
        <f t="shared" si="2"/>
        <v>9</v>
      </c>
      <c r="AS10" s="287">
        <f t="shared" si="3"/>
        <v>0</v>
      </c>
      <c r="AT10" s="57">
        <f t="shared" si="4"/>
        <v>9</v>
      </c>
      <c r="AU10" s="59"/>
    </row>
    <row r="11" spans="1:51" x14ac:dyDescent="0.25">
      <c r="A11" s="45">
        <f t="shared" si="5"/>
        <v>5</v>
      </c>
      <c r="B11" s="46" t="s">
        <v>37</v>
      </c>
      <c r="C11" s="64" t="s">
        <v>38</v>
      </c>
      <c r="D11" s="47" t="s">
        <v>39</v>
      </c>
      <c r="E11" s="114">
        <v>40369</v>
      </c>
      <c r="F11" s="48">
        <f>VLOOKUP(B11,'May,2013'!$B$6:$AN$98,39,0)</f>
        <v>2</v>
      </c>
      <c r="G11" s="48"/>
      <c r="H11" s="48"/>
      <c r="I11" s="49">
        <v>1</v>
      </c>
      <c r="J11" s="50">
        <f t="shared" si="0"/>
        <v>3</v>
      </c>
      <c r="K11" s="140"/>
      <c r="L11" s="51"/>
      <c r="M11" s="51"/>
      <c r="N11" s="51"/>
      <c r="O11" s="51"/>
      <c r="P11" s="133"/>
      <c r="Q11" s="286"/>
      <c r="R11" s="140"/>
      <c r="S11" s="51"/>
      <c r="T11" s="52"/>
      <c r="U11" s="52"/>
      <c r="V11" s="52"/>
      <c r="W11" s="137"/>
      <c r="X11" s="137"/>
      <c r="Y11" s="52"/>
      <c r="Z11" s="52"/>
      <c r="AA11" s="52"/>
      <c r="AB11" s="52"/>
      <c r="AC11" s="52"/>
      <c r="AD11" s="137"/>
      <c r="AE11" s="137"/>
      <c r="AF11" s="52"/>
      <c r="AG11" s="52"/>
      <c r="AH11" s="52"/>
      <c r="AI11" s="52"/>
      <c r="AJ11" s="52"/>
      <c r="AK11" s="137"/>
      <c r="AL11" s="137"/>
      <c r="AM11" s="52"/>
      <c r="AN11" s="52"/>
      <c r="AO11" s="52"/>
      <c r="AP11" s="52"/>
      <c r="AQ11" s="54">
        <f t="shared" si="1"/>
        <v>0</v>
      </c>
      <c r="AR11" s="55">
        <f t="shared" si="2"/>
        <v>3</v>
      </c>
      <c r="AS11" s="287">
        <f t="shared" si="3"/>
        <v>0</v>
      </c>
      <c r="AT11" s="57">
        <f t="shared" si="4"/>
        <v>3</v>
      </c>
      <c r="AU11" s="59"/>
    </row>
    <row r="12" spans="1:51" x14ac:dyDescent="0.25">
      <c r="A12" s="45">
        <f t="shared" si="5"/>
        <v>6</v>
      </c>
      <c r="B12" s="46" t="s">
        <v>40</v>
      </c>
      <c r="C12" s="65" t="s">
        <v>41</v>
      </c>
      <c r="D12" s="47" t="s">
        <v>42</v>
      </c>
      <c r="E12" s="114">
        <v>40969</v>
      </c>
      <c r="F12" s="48">
        <f>VLOOKUP(B12,'May,2013'!$B$6:$AN$98,39,0)</f>
        <v>1</v>
      </c>
      <c r="G12" s="48"/>
      <c r="H12" s="48"/>
      <c r="I12" s="49">
        <v>1</v>
      </c>
      <c r="J12" s="50">
        <f t="shared" si="0"/>
        <v>2</v>
      </c>
      <c r="K12" s="140"/>
      <c r="L12" s="51"/>
      <c r="M12" s="51"/>
      <c r="N12" s="51"/>
      <c r="O12" s="51"/>
      <c r="P12" s="133"/>
      <c r="Q12" s="286"/>
      <c r="R12" s="140"/>
      <c r="S12" s="51"/>
      <c r="T12" s="52"/>
      <c r="U12" s="52"/>
      <c r="V12" s="52"/>
      <c r="W12" s="137"/>
      <c r="X12" s="137"/>
      <c r="Y12" s="52"/>
      <c r="Z12" s="52"/>
      <c r="AA12" s="52"/>
      <c r="AB12" s="52"/>
      <c r="AC12" s="52"/>
      <c r="AD12" s="137"/>
      <c r="AE12" s="137"/>
      <c r="AF12" s="52"/>
      <c r="AG12" s="52"/>
      <c r="AH12" s="52"/>
      <c r="AI12" s="52"/>
      <c r="AJ12" s="52"/>
      <c r="AK12" s="137"/>
      <c r="AL12" s="137"/>
      <c r="AM12" s="52"/>
      <c r="AN12" s="52"/>
      <c r="AO12" s="52"/>
      <c r="AP12" s="52"/>
      <c r="AQ12" s="54">
        <f t="shared" si="1"/>
        <v>0</v>
      </c>
      <c r="AR12" s="55">
        <f t="shared" si="2"/>
        <v>2</v>
      </c>
      <c r="AS12" s="287">
        <f t="shared" si="3"/>
        <v>0</v>
      </c>
      <c r="AT12" s="57">
        <f t="shared" si="4"/>
        <v>2</v>
      </c>
      <c r="AU12" s="59"/>
      <c r="AW12" t="s">
        <v>229</v>
      </c>
    </row>
    <row r="13" spans="1:51" x14ac:dyDescent="0.25">
      <c r="A13" s="45">
        <f t="shared" si="5"/>
        <v>7</v>
      </c>
      <c r="B13" s="46" t="s">
        <v>43</v>
      </c>
      <c r="C13" s="65" t="s">
        <v>44</v>
      </c>
      <c r="D13" s="47" t="s">
        <v>45</v>
      </c>
      <c r="E13" s="114">
        <v>40973</v>
      </c>
      <c r="F13" s="48">
        <f>VLOOKUP(B13,'May,2013'!$B$6:$AN$98,39,0)</f>
        <v>7</v>
      </c>
      <c r="G13" s="48"/>
      <c r="H13" s="66">
        <v>3</v>
      </c>
      <c r="I13" s="49">
        <f>1</f>
        <v>1</v>
      </c>
      <c r="J13" s="50">
        <f t="shared" si="0"/>
        <v>11</v>
      </c>
      <c r="K13" s="140"/>
      <c r="L13" s="51"/>
      <c r="M13" s="51"/>
      <c r="N13" s="51"/>
      <c r="O13" s="51"/>
      <c r="P13" s="133"/>
      <c r="Q13" s="286"/>
      <c r="R13" s="140"/>
      <c r="S13" s="51"/>
      <c r="T13" s="52"/>
      <c r="U13" s="52"/>
      <c r="V13" s="52"/>
      <c r="W13" s="137"/>
      <c r="X13" s="137"/>
      <c r="Y13" s="52"/>
      <c r="Z13" s="52"/>
      <c r="AA13" s="52"/>
      <c r="AB13" s="52"/>
      <c r="AC13" s="52"/>
      <c r="AD13" s="137"/>
      <c r="AE13" s="137"/>
      <c r="AF13" s="52"/>
      <c r="AG13" s="52"/>
      <c r="AH13" s="52"/>
      <c r="AI13" s="52"/>
      <c r="AJ13" s="52"/>
      <c r="AK13" s="137"/>
      <c r="AL13" s="137"/>
      <c r="AM13" s="52"/>
      <c r="AN13" s="52"/>
      <c r="AO13" s="52"/>
      <c r="AP13" s="52"/>
      <c r="AQ13" s="54">
        <f t="shared" si="1"/>
        <v>0</v>
      </c>
      <c r="AR13" s="55">
        <f t="shared" si="2"/>
        <v>11</v>
      </c>
      <c r="AS13" s="287">
        <f t="shared" si="3"/>
        <v>0</v>
      </c>
      <c r="AT13" s="57">
        <f t="shared" si="4"/>
        <v>11</v>
      </c>
      <c r="AU13" s="59"/>
      <c r="AW13" t="s">
        <v>230</v>
      </c>
    </row>
    <row r="14" spans="1:51" x14ac:dyDescent="0.25">
      <c r="A14" s="45">
        <f t="shared" si="5"/>
        <v>8</v>
      </c>
      <c r="B14" s="67" t="s">
        <v>46</v>
      </c>
      <c r="C14" s="65" t="s">
        <v>47</v>
      </c>
      <c r="D14" s="47" t="s">
        <v>48</v>
      </c>
      <c r="E14" s="114">
        <v>41113</v>
      </c>
      <c r="F14" s="48">
        <f>VLOOKUP(B14,'May,2013'!$B$6:$AN$98,39,0)</f>
        <v>8.5</v>
      </c>
      <c r="G14" s="48"/>
      <c r="H14" s="66">
        <v>3</v>
      </c>
      <c r="I14" s="49">
        <v>1</v>
      </c>
      <c r="J14" s="50">
        <f t="shared" si="0"/>
        <v>12.5</v>
      </c>
      <c r="K14" s="140"/>
      <c r="L14" s="51"/>
      <c r="M14" s="51"/>
      <c r="N14" s="51"/>
      <c r="O14" s="51"/>
      <c r="P14" s="133"/>
      <c r="Q14" s="286"/>
      <c r="R14" s="140"/>
      <c r="S14" s="51">
        <v>0.5</v>
      </c>
      <c r="T14" s="52"/>
      <c r="U14" s="52"/>
      <c r="V14" s="52"/>
      <c r="W14" s="137"/>
      <c r="X14" s="137"/>
      <c r="Y14" s="52"/>
      <c r="Z14" s="52"/>
      <c r="AA14" s="52"/>
      <c r="AB14" s="52"/>
      <c r="AC14" s="52"/>
      <c r="AD14" s="137"/>
      <c r="AE14" s="137"/>
      <c r="AF14" s="52"/>
      <c r="AG14" s="52">
        <v>0.5</v>
      </c>
      <c r="AH14" s="52"/>
      <c r="AI14" s="52">
        <v>0.5</v>
      </c>
      <c r="AJ14" s="52">
        <v>0.5</v>
      </c>
      <c r="AK14" s="137"/>
      <c r="AL14" s="137"/>
      <c r="AM14" s="52"/>
      <c r="AN14" s="52"/>
      <c r="AO14" s="52"/>
      <c r="AP14" s="52"/>
      <c r="AQ14" s="54">
        <f t="shared" si="1"/>
        <v>2</v>
      </c>
      <c r="AR14" s="55">
        <f t="shared" si="2"/>
        <v>10.5</v>
      </c>
      <c r="AS14" s="287">
        <f t="shared" si="3"/>
        <v>0</v>
      </c>
      <c r="AT14" s="57">
        <f t="shared" si="4"/>
        <v>10.5</v>
      </c>
      <c r="AU14" s="59"/>
      <c r="AW14" t="s">
        <v>231</v>
      </c>
    </row>
    <row r="15" spans="1:51" x14ac:dyDescent="0.25">
      <c r="A15" s="45">
        <f t="shared" si="5"/>
        <v>9</v>
      </c>
      <c r="B15" s="46" t="s">
        <v>49</v>
      </c>
      <c r="C15" s="64" t="s">
        <v>50</v>
      </c>
      <c r="D15" s="47" t="s">
        <v>51</v>
      </c>
      <c r="E15" s="114"/>
      <c r="F15" s="48">
        <f>VLOOKUP(B15,'May,2013'!$B$6:$AN$98,39,0)</f>
        <v>6</v>
      </c>
      <c r="G15" s="48"/>
      <c r="H15" s="48"/>
      <c r="I15" s="49">
        <v>1</v>
      </c>
      <c r="J15" s="50">
        <f t="shared" si="0"/>
        <v>7</v>
      </c>
      <c r="K15" s="140"/>
      <c r="L15" s="51"/>
      <c r="M15" s="51"/>
      <c r="N15" s="51"/>
      <c r="O15" s="51"/>
      <c r="P15" s="133"/>
      <c r="Q15" s="286"/>
      <c r="R15" s="140"/>
      <c r="S15" s="51"/>
      <c r="T15" s="52"/>
      <c r="U15" s="52"/>
      <c r="V15" s="52"/>
      <c r="W15" s="137"/>
      <c r="X15" s="137"/>
      <c r="Y15" s="52"/>
      <c r="Z15" s="52"/>
      <c r="AA15" s="52"/>
      <c r="AB15" s="52"/>
      <c r="AC15" s="52"/>
      <c r="AD15" s="137"/>
      <c r="AE15" s="137"/>
      <c r="AF15" s="52"/>
      <c r="AG15" s="52"/>
      <c r="AH15" s="52"/>
      <c r="AI15" s="52"/>
      <c r="AJ15" s="52"/>
      <c r="AK15" s="137"/>
      <c r="AL15" s="137"/>
      <c r="AM15" s="52"/>
      <c r="AN15" s="52"/>
      <c r="AO15" s="52"/>
      <c r="AP15" s="52"/>
      <c r="AQ15" s="54">
        <f t="shared" si="1"/>
        <v>0</v>
      </c>
      <c r="AR15" s="55">
        <f t="shared" si="2"/>
        <v>7</v>
      </c>
      <c r="AS15" s="287">
        <f t="shared" si="3"/>
        <v>0</v>
      </c>
      <c r="AT15" s="57">
        <f t="shared" si="4"/>
        <v>7</v>
      </c>
      <c r="AU15" s="59"/>
      <c r="AW15" t="s">
        <v>232</v>
      </c>
    </row>
    <row r="16" spans="1:51" x14ac:dyDescent="0.25">
      <c r="A16" s="45">
        <f t="shared" si="5"/>
        <v>10</v>
      </c>
      <c r="B16" s="68" t="s">
        <v>199</v>
      </c>
      <c r="C16" s="69" t="s">
        <v>52</v>
      </c>
      <c r="D16" s="69" t="s">
        <v>42</v>
      </c>
      <c r="E16" s="114">
        <v>41199</v>
      </c>
      <c r="F16" s="48">
        <f>VLOOKUP(B16,'May,2013'!$B$6:$AN$98,39,0)</f>
        <v>2</v>
      </c>
      <c r="G16" s="70"/>
      <c r="H16" s="70"/>
      <c r="I16" s="49">
        <v>1</v>
      </c>
      <c r="J16" s="71">
        <f t="shared" si="0"/>
        <v>3</v>
      </c>
      <c r="K16" s="140"/>
      <c r="L16" s="51"/>
      <c r="M16" s="51"/>
      <c r="N16" s="51"/>
      <c r="O16" s="51"/>
      <c r="P16" s="133"/>
      <c r="Q16" s="286"/>
      <c r="R16" s="140"/>
      <c r="S16" s="51"/>
      <c r="T16" s="52"/>
      <c r="U16" s="52"/>
      <c r="V16" s="52">
        <v>0.5</v>
      </c>
      <c r="W16" s="137"/>
      <c r="X16" s="137"/>
      <c r="Y16" s="52"/>
      <c r="Z16" s="52"/>
      <c r="AA16" s="52"/>
      <c r="AB16" s="52"/>
      <c r="AC16" s="52">
        <v>1</v>
      </c>
      <c r="AD16" s="137"/>
      <c r="AE16" s="137"/>
      <c r="AF16" s="52"/>
      <c r="AG16" s="52"/>
      <c r="AH16" s="52"/>
      <c r="AI16" s="52"/>
      <c r="AJ16" s="52"/>
      <c r="AK16" s="137"/>
      <c r="AL16" s="137"/>
      <c r="AM16" s="52"/>
      <c r="AN16" s="52"/>
      <c r="AO16" s="52"/>
      <c r="AP16" s="52"/>
      <c r="AQ16" s="54">
        <f t="shared" si="1"/>
        <v>1.5</v>
      </c>
      <c r="AR16" s="55">
        <f t="shared" si="2"/>
        <v>1.5</v>
      </c>
      <c r="AS16" s="287">
        <f t="shared" si="3"/>
        <v>0</v>
      </c>
      <c r="AT16" s="57">
        <f t="shared" si="4"/>
        <v>1.5</v>
      </c>
      <c r="AU16" s="59"/>
    </row>
    <row r="17" spans="1:49" x14ac:dyDescent="0.25">
      <c r="A17" s="214">
        <f>A16+1</f>
        <v>11</v>
      </c>
      <c r="B17" s="68" t="s">
        <v>244</v>
      </c>
      <c r="C17" s="69" t="s">
        <v>240</v>
      </c>
      <c r="D17" s="47" t="s">
        <v>48</v>
      </c>
      <c r="E17" s="116">
        <v>41365</v>
      </c>
      <c r="F17" s="48">
        <f>VLOOKUP(B17,'May,2013'!$B$6:$AN$98,39,0)</f>
        <v>-3</v>
      </c>
      <c r="G17" s="70"/>
      <c r="H17" s="275"/>
      <c r="I17" s="49">
        <v>1</v>
      </c>
      <c r="J17" s="71">
        <f t="shared" si="0"/>
        <v>-2</v>
      </c>
      <c r="K17" s="143"/>
      <c r="L17" s="98"/>
      <c r="M17" s="98"/>
      <c r="N17" s="98"/>
      <c r="O17" s="98"/>
      <c r="P17" s="136"/>
      <c r="Q17" s="288"/>
      <c r="R17" s="143"/>
      <c r="S17" s="98"/>
      <c r="T17" s="99"/>
      <c r="U17" s="99"/>
      <c r="V17" s="99"/>
      <c r="W17" s="147"/>
      <c r="X17" s="147"/>
      <c r="Y17" s="99"/>
      <c r="Z17" s="99"/>
      <c r="AA17" s="99"/>
      <c r="AB17" s="99"/>
      <c r="AC17" s="99"/>
      <c r="AD17" s="147"/>
      <c r="AE17" s="147"/>
      <c r="AF17" s="99"/>
      <c r="AG17" s="99"/>
      <c r="AH17" s="99"/>
      <c r="AI17" s="99"/>
      <c r="AJ17" s="99"/>
      <c r="AK17" s="147"/>
      <c r="AL17" s="147"/>
      <c r="AM17" s="99"/>
      <c r="AN17" s="99"/>
      <c r="AO17" s="99"/>
      <c r="AP17" s="99"/>
      <c r="AQ17" s="54">
        <f t="shared" si="1"/>
        <v>0</v>
      </c>
      <c r="AR17" s="55">
        <f t="shared" si="2"/>
        <v>-2</v>
      </c>
      <c r="AS17" s="287">
        <v>0</v>
      </c>
      <c r="AT17" s="57">
        <f t="shared" si="4"/>
        <v>-2</v>
      </c>
      <c r="AU17" s="101"/>
    </row>
    <row r="18" spans="1:49" x14ac:dyDescent="0.25">
      <c r="A18" s="36">
        <v>4</v>
      </c>
      <c r="B18" s="37"/>
      <c r="C18" s="38" t="s">
        <v>53</v>
      </c>
      <c r="D18" s="37"/>
      <c r="E18" s="115"/>
      <c r="F18" s="48"/>
      <c r="G18" s="38"/>
      <c r="H18" s="38"/>
      <c r="I18" s="38"/>
      <c r="J18" s="39"/>
      <c r="K18" s="109"/>
      <c r="L18" s="40"/>
      <c r="M18" s="40"/>
      <c r="N18" s="40"/>
      <c r="O18" s="40"/>
      <c r="P18" s="132"/>
      <c r="Q18" s="284"/>
      <c r="R18" s="109"/>
      <c r="S18" s="40"/>
      <c r="T18" s="40"/>
      <c r="U18" s="40"/>
      <c r="V18" s="40"/>
      <c r="W18" s="132"/>
      <c r="X18" s="132"/>
      <c r="Y18" s="40"/>
      <c r="Z18" s="40"/>
      <c r="AA18" s="40"/>
      <c r="AB18" s="40"/>
      <c r="AC18" s="40"/>
      <c r="AD18" s="132"/>
      <c r="AE18" s="132"/>
      <c r="AF18" s="40"/>
      <c r="AG18" s="40"/>
      <c r="AH18" s="40"/>
      <c r="AI18" s="40"/>
      <c r="AJ18" s="40"/>
      <c r="AK18" s="132"/>
      <c r="AL18" s="132"/>
      <c r="AM18" s="40"/>
      <c r="AN18" s="40"/>
      <c r="AO18" s="40"/>
      <c r="AP18" s="40"/>
      <c r="AQ18" s="38"/>
      <c r="AR18" s="38"/>
      <c r="AS18" s="285"/>
      <c r="AT18" s="42"/>
      <c r="AU18" s="43"/>
      <c r="AW18" t="s">
        <v>235</v>
      </c>
    </row>
    <row r="19" spans="1:49" x14ac:dyDescent="0.25">
      <c r="A19" s="45">
        <f>A17+1</f>
        <v>12</v>
      </c>
      <c r="B19" s="46" t="s">
        <v>54</v>
      </c>
      <c r="C19" s="47" t="s">
        <v>55</v>
      </c>
      <c r="D19" s="47" t="s">
        <v>56</v>
      </c>
      <c r="E19" s="114">
        <v>40605</v>
      </c>
      <c r="F19" s="48">
        <f>VLOOKUP(B19,'May,2013'!$B$6:$AN$98,39,0)</f>
        <v>0.5</v>
      </c>
      <c r="G19" s="48"/>
      <c r="H19" s="48"/>
      <c r="I19" s="49">
        <v>1</v>
      </c>
      <c r="J19" s="50">
        <f t="shared" ref="J19:J24" si="6">F19+G19+H19+I19</f>
        <v>1.5</v>
      </c>
      <c r="K19" s="140"/>
      <c r="L19" s="51"/>
      <c r="M19" s="51"/>
      <c r="N19" s="51"/>
      <c r="O19" s="51"/>
      <c r="P19" s="133"/>
      <c r="Q19" s="286"/>
      <c r="R19" s="140"/>
      <c r="S19" s="51"/>
      <c r="T19" s="52"/>
      <c r="U19" s="52"/>
      <c r="V19" s="52">
        <v>0.5</v>
      </c>
      <c r="W19" s="137"/>
      <c r="X19" s="137"/>
      <c r="Y19" s="52"/>
      <c r="Z19" s="52"/>
      <c r="AA19" s="52"/>
      <c r="AB19" s="52"/>
      <c r="AC19" s="52"/>
      <c r="AD19" s="137"/>
      <c r="AE19" s="137"/>
      <c r="AF19" s="52"/>
      <c r="AG19" s="52"/>
      <c r="AH19" s="52"/>
      <c r="AI19" s="52"/>
      <c r="AJ19" s="52"/>
      <c r="AK19" s="137"/>
      <c r="AL19" s="137"/>
      <c r="AM19" s="52"/>
      <c r="AN19" s="52"/>
      <c r="AO19" s="52"/>
      <c r="AP19" s="52"/>
      <c r="AQ19" s="54">
        <f t="shared" ref="AQ19:AQ24" si="7">SUM(K19:AP19)</f>
        <v>0.5</v>
      </c>
      <c r="AR19" s="55">
        <f t="shared" ref="AR19:AR24" si="8">J19-AQ19</f>
        <v>1</v>
      </c>
      <c r="AS19" s="287">
        <f t="shared" ref="AS19:AS24" si="9">IF(AR19&lt;0,AR19,0)</f>
        <v>0</v>
      </c>
      <c r="AT19" s="57">
        <f t="shared" ref="AT19:AT24" si="10">AR19-AS19</f>
        <v>1</v>
      </c>
      <c r="AU19" s="59"/>
      <c r="AW19" t="s">
        <v>236</v>
      </c>
    </row>
    <row r="20" spans="1:49" x14ac:dyDescent="0.25">
      <c r="A20" s="72">
        <f>A19+1</f>
        <v>13</v>
      </c>
      <c r="B20" s="46" t="s">
        <v>57</v>
      </c>
      <c r="C20" s="73" t="s">
        <v>58</v>
      </c>
      <c r="D20" s="47" t="s">
        <v>56</v>
      </c>
      <c r="E20" s="114">
        <v>39573</v>
      </c>
      <c r="F20" s="48">
        <f>VLOOKUP(B20,'May,2013'!$B$6:$AN$98,39,0)</f>
        <v>4</v>
      </c>
      <c r="G20" s="48"/>
      <c r="H20" s="48"/>
      <c r="I20" s="49">
        <v>1</v>
      </c>
      <c r="J20" s="50">
        <f t="shared" si="6"/>
        <v>5</v>
      </c>
      <c r="K20" s="140"/>
      <c r="L20" s="51"/>
      <c r="M20" s="51"/>
      <c r="N20" s="51"/>
      <c r="O20" s="51"/>
      <c r="P20" s="133"/>
      <c r="Q20" s="286"/>
      <c r="R20" s="140"/>
      <c r="S20" s="51"/>
      <c r="T20" s="52"/>
      <c r="U20" s="52"/>
      <c r="V20" s="52">
        <v>1</v>
      </c>
      <c r="W20" s="137"/>
      <c r="X20" s="137"/>
      <c r="Y20" s="52"/>
      <c r="Z20" s="52"/>
      <c r="AA20" s="52"/>
      <c r="AB20" s="52"/>
      <c r="AC20" s="52"/>
      <c r="AD20" s="137"/>
      <c r="AE20" s="137"/>
      <c r="AF20" s="52"/>
      <c r="AG20" s="52"/>
      <c r="AH20" s="52"/>
      <c r="AI20" s="52"/>
      <c r="AJ20" s="52"/>
      <c r="AK20" s="137"/>
      <c r="AL20" s="137"/>
      <c r="AM20" s="52"/>
      <c r="AN20" s="52"/>
      <c r="AO20" s="52"/>
      <c r="AP20" s="52"/>
      <c r="AQ20" s="54">
        <f t="shared" si="7"/>
        <v>1</v>
      </c>
      <c r="AR20" s="55">
        <f t="shared" si="8"/>
        <v>4</v>
      </c>
      <c r="AS20" s="287">
        <f t="shared" si="9"/>
        <v>0</v>
      </c>
      <c r="AT20" s="57">
        <f t="shared" si="10"/>
        <v>4</v>
      </c>
      <c r="AU20" s="59"/>
    </row>
    <row r="21" spans="1:49" x14ac:dyDescent="0.25">
      <c r="A21" s="184">
        <f>A20+1</f>
        <v>14</v>
      </c>
      <c r="B21" s="185" t="s">
        <v>59</v>
      </c>
      <c r="C21" s="186" t="s">
        <v>60</v>
      </c>
      <c r="D21" s="187" t="s">
        <v>56</v>
      </c>
      <c r="E21" s="188">
        <v>40787</v>
      </c>
      <c r="F21" s="48">
        <f>VLOOKUP(B21,'May,2013'!$B$6:$AN$98,39,0)</f>
        <v>1.5</v>
      </c>
      <c r="G21" s="189"/>
      <c r="H21" s="189"/>
      <c r="I21" s="190">
        <v>1</v>
      </c>
      <c r="J21" s="191">
        <f t="shared" si="6"/>
        <v>2.5</v>
      </c>
      <c r="K21" s="192"/>
      <c r="L21" s="193"/>
      <c r="M21" s="193"/>
      <c r="N21" s="193"/>
      <c r="O21" s="193">
        <v>1</v>
      </c>
      <c r="P21" s="194"/>
      <c r="Q21" s="289"/>
      <c r="R21" s="192"/>
      <c r="S21" s="193"/>
      <c r="T21" s="160"/>
      <c r="U21" s="160"/>
      <c r="V21" s="160"/>
      <c r="W21" s="195"/>
      <c r="X21" s="195"/>
      <c r="Y21" s="160"/>
      <c r="Z21" s="160"/>
      <c r="AA21" s="160"/>
      <c r="AB21" s="160"/>
      <c r="AC21" s="160">
        <v>1</v>
      </c>
      <c r="AD21" s="195"/>
      <c r="AE21" s="195"/>
      <c r="AF21" s="160"/>
      <c r="AG21" s="160"/>
      <c r="AH21" s="160"/>
      <c r="AI21" s="160"/>
      <c r="AJ21" s="160"/>
      <c r="AK21" s="195"/>
      <c r="AL21" s="195"/>
      <c r="AM21" s="160"/>
      <c r="AN21" s="160"/>
      <c r="AO21" s="160"/>
      <c r="AP21" s="160"/>
      <c r="AQ21" s="54">
        <f t="shared" si="7"/>
        <v>2</v>
      </c>
      <c r="AR21" s="197">
        <f t="shared" si="8"/>
        <v>0.5</v>
      </c>
      <c r="AS21" s="290">
        <f t="shared" si="9"/>
        <v>0</v>
      </c>
      <c r="AT21" s="199">
        <f t="shared" si="10"/>
        <v>0.5</v>
      </c>
      <c r="AU21" s="84"/>
    </row>
    <row r="22" spans="1:49" x14ac:dyDescent="0.25">
      <c r="A22" s="45">
        <f>A21+1</f>
        <v>15</v>
      </c>
      <c r="B22" s="89" t="s">
        <v>128</v>
      </c>
      <c r="C22" s="47" t="s">
        <v>129</v>
      </c>
      <c r="D22" s="47" t="s">
        <v>99</v>
      </c>
      <c r="E22" s="114">
        <v>41037</v>
      </c>
      <c r="F22" s="48">
        <f>VLOOKUP(B22,'May,2013'!$B$6:$AN$98,39,0)</f>
        <v>0.5</v>
      </c>
      <c r="G22" s="48"/>
      <c r="H22" s="48"/>
      <c r="I22" s="49">
        <v>1</v>
      </c>
      <c r="J22" s="50">
        <f t="shared" si="6"/>
        <v>1.5</v>
      </c>
      <c r="K22" s="140"/>
      <c r="L22" s="51"/>
      <c r="M22" s="51"/>
      <c r="N22" s="51"/>
      <c r="O22" s="51"/>
      <c r="P22" s="133"/>
      <c r="Q22" s="286"/>
      <c r="R22" s="140"/>
      <c r="S22" s="51"/>
      <c r="T22" s="52"/>
      <c r="U22" s="52">
        <v>0.5</v>
      </c>
      <c r="V22" s="52"/>
      <c r="W22" s="137"/>
      <c r="X22" s="137"/>
      <c r="Y22" s="52"/>
      <c r="Z22" s="52"/>
      <c r="AA22" s="52"/>
      <c r="AB22" s="52"/>
      <c r="AC22" s="52"/>
      <c r="AD22" s="137"/>
      <c r="AE22" s="137"/>
      <c r="AF22" s="52"/>
      <c r="AG22" s="52"/>
      <c r="AH22" s="52"/>
      <c r="AI22" s="52"/>
      <c r="AJ22" s="52"/>
      <c r="AK22" s="137"/>
      <c r="AL22" s="137"/>
      <c r="AM22" s="52"/>
      <c r="AN22" s="52"/>
      <c r="AO22" s="52"/>
      <c r="AP22" s="52"/>
      <c r="AQ22" s="54">
        <f t="shared" si="7"/>
        <v>0.5</v>
      </c>
      <c r="AR22" s="55">
        <f t="shared" si="8"/>
        <v>1</v>
      </c>
      <c r="AS22" s="287">
        <f t="shared" si="9"/>
        <v>0</v>
      </c>
      <c r="AT22" s="57">
        <f t="shared" si="10"/>
        <v>1</v>
      </c>
      <c r="AU22" s="59"/>
    </row>
    <row r="23" spans="1:49" x14ac:dyDescent="0.25">
      <c r="A23" s="158">
        <f>A22+1</f>
        <v>16</v>
      </c>
      <c r="B23" s="96" t="s">
        <v>149</v>
      </c>
      <c r="C23" s="69" t="s">
        <v>150</v>
      </c>
      <c r="D23" s="69" t="s">
        <v>56</v>
      </c>
      <c r="E23" s="128">
        <v>39631</v>
      </c>
      <c r="F23" s="48">
        <f>VLOOKUP(B23,'May,2013'!$B$6:$AN$98,39,0)</f>
        <v>5</v>
      </c>
      <c r="G23" s="70"/>
      <c r="H23" s="70"/>
      <c r="I23" s="159">
        <v>1</v>
      </c>
      <c r="J23" s="71">
        <f t="shared" si="6"/>
        <v>6</v>
      </c>
      <c r="K23" s="143"/>
      <c r="L23" s="98"/>
      <c r="M23" s="98"/>
      <c r="N23" s="98"/>
      <c r="O23" s="98"/>
      <c r="P23" s="136"/>
      <c r="Q23" s="288"/>
      <c r="R23" s="143"/>
      <c r="S23" s="98">
        <v>0.5</v>
      </c>
      <c r="T23" s="99"/>
      <c r="U23" s="99"/>
      <c r="V23" s="99"/>
      <c r="W23" s="147"/>
      <c r="X23" s="147"/>
      <c r="Y23" s="99">
        <v>0.5</v>
      </c>
      <c r="Z23" s="99"/>
      <c r="AA23" s="99"/>
      <c r="AB23" s="99"/>
      <c r="AC23" s="99"/>
      <c r="AD23" s="147"/>
      <c r="AE23" s="147"/>
      <c r="AF23" s="99"/>
      <c r="AG23" s="99"/>
      <c r="AH23" s="99"/>
      <c r="AI23" s="99"/>
      <c r="AJ23" s="99"/>
      <c r="AK23" s="147"/>
      <c r="AL23" s="147"/>
      <c r="AM23" s="99"/>
      <c r="AN23" s="99"/>
      <c r="AO23" s="99"/>
      <c r="AP23" s="99"/>
      <c r="AQ23" s="54">
        <f t="shared" si="7"/>
        <v>1</v>
      </c>
      <c r="AR23" s="150">
        <f t="shared" si="8"/>
        <v>5</v>
      </c>
      <c r="AS23" s="291">
        <f t="shared" si="9"/>
        <v>0</v>
      </c>
      <c r="AT23" s="152">
        <f t="shared" si="10"/>
        <v>5</v>
      </c>
      <c r="AU23" s="59"/>
    </row>
    <row r="24" spans="1:49" x14ac:dyDescent="0.25">
      <c r="A24" s="72">
        <f>A23+1</f>
        <v>17</v>
      </c>
      <c r="B24" s="46" t="s">
        <v>151</v>
      </c>
      <c r="C24" s="64" t="s">
        <v>152</v>
      </c>
      <c r="D24" s="47" t="s">
        <v>56</v>
      </c>
      <c r="E24" s="119">
        <v>40310</v>
      </c>
      <c r="F24" s="48">
        <f>VLOOKUP(B24,'May,2013'!$B$6:$AN$98,39,0)</f>
        <v>2</v>
      </c>
      <c r="G24" s="48"/>
      <c r="H24" s="48"/>
      <c r="I24" s="49">
        <v>1</v>
      </c>
      <c r="J24" s="50">
        <f t="shared" si="6"/>
        <v>3</v>
      </c>
      <c r="K24" s="140"/>
      <c r="L24" s="51"/>
      <c r="M24" s="51"/>
      <c r="N24" s="51"/>
      <c r="O24" s="51"/>
      <c r="P24" s="133"/>
      <c r="Q24" s="286"/>
      <c r="R24" s="140"/>
      <c r="S24" s="51"/>
      <c r="T24" s="52"/>
      <c r="U24" s="52"/>
      <c r="V24" s="52"/>
      <c r="W24" s="137"/>
      <c r="X24" s="137"/>
      <c r="Y24" s="52"/>
      <c r="Z24" s="52"/>
      <c r="AA24" s="52"/>
      <c r="AB24" s="52"/>
      <c r="AC24" s="52">
        <v>0.5</v>
      </c>
      <c r="AD24" s="137"/>
      <c r="AE24" s="137"/>
      <c r="AF24" s="52"/>
      <c r="AG24" s="52"/>
      <c r="AH24" s="52"/>
      <c r="AI24" s="52"/>
      <c r="AJ24" s="52">
        <v>1</v>
      </c>
      <c r="AK24" s="137"/>
      <c r="AL24" s="137"/>
      <c r="AM24" s="144">
        <v>1</v>
      </c>
      <c r="AN24" s="144"/>
      <c r="AO24" s="144"/>
      <c r="AP24" s="144"/>
      <c r="AQ24" s="54">
        <f t="shared" si="7"/>
        <v>2.5</v>
      </c>
      <c r="AR24" s="55">
        <f t="shared" si="8"/>
        <v>0.5</v>
      </c>
      <c r="AS24" s="287">
        <f t="shared" si="9"/>
        <v>0</v>
      </c>
      <c r="AT24" s="57">
        <f t="shared" si="10"/>
        <v>0.5</v>
      </c>
      <c r="AU24" s="59"/>
    </row>
    <row r="25" spans="1:49" x14ac:dyDescent="0.25">
      <c r="A25" s="36">
        <v>3</v>
      </c>
      <c r="B25" s="37"/>
      <c r="C25" s="38" t="s">
        <v>196</v>
      </c>
      <c r="D25" s="37"/>
      <c r="E25" s="115"/>
      <c r="F25" s="48"/>
      <c r="G25" s="38"/>
      <c r="H25" s="38"/>
      <c r="I25" s="38"/>
      <c r="J25" s="39"/>
      <c r="K25" s="109"/>
      <c r="L25" s="40"/>
      <c r="M25" s="40"/>
      <c r="N25" s="40"/>
      <c r="O25" s="40"/>
      <c r="P25" s="132"/>
      <c r="Q25" s="284"/>
      <c r="R25" s="109"/>
      <c r="S25" s="40"/>
      <c r="T25" s="40"/>
      <c r="U25" s="40"/>
      <c r="V25" s="40"/>
      <c r="W25" s="132"/>
      <c r="X25" s="132"/>
      <c r="Y25" s="40"/>
      <c r="Z25" s="40"/>
      <c r="AA25" s="40"/>
      <c r="AB25" s="40"/>
      <c r="AC25" s="40"/>
      <c r="AD25" s="132"/>
      <c r="AE25" s="132"/>
      <c r="AF25" s="40"/>
      <c r="AG25" s="40"/>
      <c r="AH25" s="40"/>
      <c r="AI25" s="40"/>
      <c r="AJ25" s="40"/>
      <c r="AK25" s="132"/>
      <c r="AL25" s="132"/>
      <c r="AM25" s="109"/>
      <c r="AN25" s="109"/>
      <c r="AO25" s="109"/>
      <c r="AP25" s="109"/>
      <c r="AQ25" s="38"/>
      <c r="AR25" s="38"/>
      <c r="AS25" s="285"/>
      <c r="AT25" s="42"/>
      <c r="AU25" s="43"/>
      <c r="AW25" t="s">
        <v>233</v>
      </c>
    </row>
    <row r="26" spans="1:49" x14ac:dyDescent="0.25">
      <c r="A26" s="45">
        <f>A24+1</f>
        <v>18</v>
      </c>
      <c r="B26" s="46" t="s">
        <v>62</v>
      </c>
      <c r="C26" s="47" t="s">
        <v>63</v>
      </c>
      <c r="D26" s="47" t="s">
        <v>64</v>
      </c>
      <c r="E26" s="114">
        <v>39316</v>
      </c>
      <c r="F26" s="48">
        <f>VLOOKUP(B26,'May,2013'!$B$6:$AN$98,39,0)</f>
        <v>1.5</v>
      </c>
      <c r="G26" s="48"/>
      <c r="H26" s="48"/>
      <c r="I26" s="49">
        <v>1</v>
      </c>
      <c r="J26" s="50">
        <f>F26+G26+H26+I26</f>
        <v>2.5</v>
      </c>
      <c r="K26" s="140"/>
      <c r="L26" s="51"/>
      <c r="M26" s="51"/>
      <c r="N26" s="51"/>
      <c r="O26" s="51">
        <v>0.5</v>
      </c>
      <c r="P26" s="133"/>
      <c r="Q26" s="286"/>
      <c r="R26" s="140">
        <v>1</v>
      </c>
      <c r="S26" s="51">
        <v>1</v>
      </c>
      <c r="T26" s="52"/>
      <c r="U26" s="52">
        <v>0.5</v>
      </c>
      <c r="V26" s="52"/>
      <c r="W26" s="137"/>
      <c r="X26" s="137"/>
      <c r="Y26" s="52"/>
      <c r="Z26" s="52"/>
      <c r="AA26" s="52"/>
      <c r="AB26" s="52"/>
      <c r="AC26" s="52"/>
      <c r="AD26" s="137"/>
      <c r="AE26" s="137"/>
      <c r="AF26" s="52">
        <v>0.5</v>
      </c>
      <c r="AG26" s="52"/>
      <c r="AH26" s="52"/>
      <c r="AI26" s="52"/>
      <c r="AJ26" s="52"/>
      <c r="AK26" s="137"/>
      <c r="AL26" s="137"/>
      <c r="AM26" s="144"/>
      <c r="AN26" s="144"/>
      <c r="AO26" s="144"/>
      <c r="AP26" s="144"/>
      <c r="AQ26" s="54">
        <f>SUM(K26:AP26)</f>
        <v>3.5</v>
      </c>
      <c r="AR26" s="55">
        <f>J26-AQ26</f>
        <v>-1</v>
      </c>
      <c r="AS26" s="287">
        <f>IF(AR26&lt;0,AR26,0)</f>
        <v>-1</v>
      </c>
      <c r="AT26" s="57">
        <f>AR26-AS26</f>
        <v>0</v>
      </c>
      <c r="AU26" s="59"/>
      <c r="AW26" t="s">
        <v>234</v>
      </c>
    </row>
    <row r="27" spans="1:49" x14ac:dyDescent="0.25">
      <c r="A27" s="36">
        <v>5</v>
      </c>
      <c r="B27" s="37"/>
      <c r="C27" s="38" t="s">
        <v>61</v>
      </c>
      <c r="D27" s="37"/>
      <c r="E27" s="115"/>
      <c r="F27" s="48"/>
      <c r="G27" s="38"/>
      <c r="H27" s="38"/>
      <c r="I27" s="38"/>
      <c r="J27" s="39"/>
      <c r="K27" s="109"/>
      <c r="L27" s="40"/>
      <c r="M27" s="40"/>
      <c r="N27" s="40"/>
      <c r="O27" s="40"/>
      <c r="P27" s="132"/>
      <c r="Q27" s="284"/>
      <c r="R27" s="109"/>
      <c r="S27" s="40"/>
      <c r="T27" s="40"/>
      <c r="U27" s="40"/>
      <c r="V27" s="40"/>
      <c r="W27" s="132"/>
      <c r="X27" s="132"/>
      <c r="Y27" s="40"/>
      <c r="Z27" s="40"/>
      <c r="AA27" s="40"/>
      <c r="AB27" s="40"/>
      <c r="AC27" s="40"/>
      <c r="AD27" s="132"/>
      <c r="AE27" s="132"/>
      <c r="AF27" s="40"/>
      <c r="AG27" s="40"/>
      <c r="AH27" s="40"/>
      <c r="AI27" s="40"/>
      <c r="AJ27" s="40"/>
      <c r="AK27" s="132"/>
      <c r="AL27" s="132"/>
      <c r="AM27" s="109"/>
      <c r="AN27" s="109"/>
      <c r="AO27" s="109"/>
      <c r="AP27" s="109"/>
      <c r="AQ27" s="38"/>
      <c r="AR27" s="38"/>
      <c r="AS27" s="285"/>
      <c r="AT27" s="42"/>
      <c r="AU27" s="43"/>
    </row>
    <row r="28" spans="1:49" x14ac:dyDescent="0.25">
      <c r="A28" s="72">
        <f>A26+1</f>
        <v>19</v>
      </c>
      <c r="B28" s="46" t="s">
        <v>65</v>
      </c>
      <c r="C28" s="73" t="s">
        <v>66</v>
      </c>
      <c r="D28" s="47" t="s">
        <v>56</v>
      </c>
      <c r="E28" s="114">
        <v>39689</v>
      </c>
      <c r="F28" s="48">
        <f>VLOOKUP(B28,'May,2013'!$B$6:$AN$98,39,0)</f>
        <v>0</v>
      </c>
      <c r="G28" s="48"/>
      <c r="H28" s="48"/>
      <c r="I28" s="49">
        <v>1</v>
      </c>
      <c r="J28" s="50">
        <f t="shared" ref="J28:J35" si="11">F28+G28+H28+I28</f>
        <v>1</v>
      </c>
      <c r="K28" s="140"/>
      <c r="L28" s="51"/>
      <c r="M28" s="51"/>
      <c r="N28" s="51"/>
      <c r="O28" s="51"/>
      <c r="P28" s="133"/>
      <c r="Q28" s="286"/>
      <c r="R28" s="140"/>
      <c r="S28" s="51"/>
      <c r="T28" s="52"/>
      <c r="U28" s="52"/>
      <c r="V28" s="52"/>
      <c r="W28" s="137"/>
      <c r="X28" s="137"/>
      <c r="Y28" s="52"/>
      <c r="Z28" s="52"/>
      <c r="AA28" s="52"/>
      <c r="AB28" s="52"/>
      <c r="AC28" s="52"/>
      <c r="AD28" s="137"/>
      <c r="AE28" s="137"/>
      <c r="AF28" s="52"/>
      <c r="AG28" s="52"/>
      <c r="AH28" s="52"/>
      <c r="AI28" s="52"/>
      <c r="AJ28" s="52"/>
      <c r="AK28" s="137"/>
      <c r="AL28" s="137"/>
      <c r="AM28" s="144"/>
      <c r="AN28" s="144"/>
      <c r="AO28" s="144"/>
      <c r="AP28" s="144"/>
      <c r="AQ28" s="54">
        <f t="shared" ref="AQ28:AQ35" si="12">SUM(K28:AP28)</f>
        <v>0</v>
      </c>
      <c r="AR28" s="55">
        <f t="shared" ref="AR28:AR35" si="13">J28-AQ28</f>
        <v>1</v>
      </c>
      <c r="AS28" s="287">
        <f t="shared" ref="AS28:AS35" si="14">IF(AR28&lt;0,AR28,0)</f>
        <v>0</v>
      </c>
      <c r="AT28" s="57">
        <f t="shared" ref="AT28:AT35" si="15">AR28-AS28</f>
        <v>1</v>
      </c>
      <c r="AU28" s="59"/>
    </row>
    <row r="29" spans="1:49" x14ac:dyDescent="0.25">
      <c r="A29" s="72">
        <f t="shared" ref="A29:A35" si="16">A28+1</f>
        <v>20</v>
      </c>
      <c r="B29" s="46" t="s">
        <v>67</v>
      </c>
      <c r="C29" s="73" t="s">
        <v>68</v>
      </c>
      <c r="D29" s="47" t="s">
        <v>56</v>
      </c>
      <c r="E29" s="114">
        <v>40709</v>
      </c>
      <c r="F29" s="48">
        <f>VLOOKUP(B29,'May,2013'!$B$6:$AN$98,39,0)</f>
        <v>6</v>
      </c>
      <c r="G29" s="48"/>
      <c r="H29" s="48"/>
      <c r="I29" s="49">
        <v>1</v>
      </c>
      <c r="J29" s="50">
        <f t="shared" si="11"/>
        <v>7</v>
      </c>
      <c r="K29" s="140"/>
      <c r="L29" s="51"/>
      <c r="M29" s="51"/>
      <c r="N29" s="51"/>
      <c r="O29" s="51"/>
      <c r="P29" s="133"/>
      <c r="Q29" s="286"/>
      <c r="R29" s="140"/>
      <c r="S29" s="51"/>
      <c r="T29" s="52"/>
      <c r="U29" s="52"/>
      <c r="V29" s="52"/>
      <c r="W29" s="137"/>
      <c r="X29" s="137"/>
      <c r="Y29" s="52"/>
      <c r="Z29" s="52"/>
      <c r="AA29" s="52"/>
      <c r="AB29" s="52"/>
      <c r="AC29" s="52"/>
      <c r="AD29" s="137"/>
      <c r="AE29" s="137"/>
      <c r="AF29" s="52"/>
      <c r="AG29" s="52"/>
      <c r="AH29" s="52"/>
      <c r="AI29" s="52"/>
      <c r="AJ29" s="52"/>
      <c r="AK29" s="137"/>
      <c r="AL29" s="137"/>
      <c r="AM29" s="144"/>
      <c r="AN29" s="144"/>
      <c r="AO29" s="144"/>
      <c r="AP29" s="144"/>
      <c r="AQ29" s="54">
        <f t="shared" si="12"/>
        <v>0</v>
      </c>
      <c r="AR29" s="55">
        <f t="shared" si="13"/>
        <v>7</v>
      </c>
      <c r="AS29" s="287">
        <f t="shared" si="14"/>
        <v>0</v>
      </c>
      <c r="AT29" s="57">
        <f t="shared" si="15"/>
        <v>7</v>
      </c>
      <c r="AU29" s="59"/>
    </row>
    <row r="30" spans="1:49" x14ac:dyDescent="0.25">
      <c r="A30" s="72">
        <f t="shared" si="16"/>
        <v>21</v>
      </c>
      <c r="B30" s="46" t="s">
        <v>69</v>
      </c>
      <c r="C30" s="73" t="s">
        <v>70</v>
      </c>
      <c r="D30" s="47" t="s">
        <v>56</v>
      </c>
      <c r="E30" s="114">
        <v>40427</v>
      </c>
      <c r="F30" s="48">
        <f>VLOOKUP(B30,'May,2013'!$B$6:$AN$98,39,0)</f>
        <v>6.5</v>
      </c>
      <c r="G30" s="48"/>
      <c r="H30" s="48"/>
      <c r="I30" s="49">
        <v>1</v>
      </c>
      <c r="J30" s="50">
        <f t="shared" si="11"/>
        <v>7.5</v>
      </c>
      <c r="K30" s="140"/>
      <c r="L30" s="51"/>
      <c r="M30" s="51"/>
      <c r="N30" s="51"/>
      <c r="O30" s="51">
        <v>1</v>
      </c>
      <c r="P30" s="133"/>
      <c r="Q30" s="286"/>
      <c r="R30" s="140"/>
      <c r="S30" s="51"/>
      <c r="T30" s="52"/>
      <c r="U30" s="52"/>
      <c r="V30" s="52"/>
      <c r="W30" s="137"/>
      <c r="X30" s="137"/>
      <c r="Y30" s="52"/>
      <c r="Z30" s="52"/>
      <c r="AA30" s="52"/>
      <c r="AB30" s="52"/>
      <c r="AC30" s="52"/>
      <c r="AD30" s="137"/>
      <c r="AE30" s="137"/>
      <c r="AF30" s="52"/>
      <c r="AG30" s="52"/>
      <c r="AH30" s="52"/>
      <c r="AI30" s="52"/>
      <c r="AJ30" s="52"/>
      <c r="AK30" s="137"/>
      <c r="AL30" s="137"/>
      <c r="AM30" s="144"/>
      <c r="AN30" s="144"/>
      <c r="AO30" s="144"/>
      <c r="AP30" s="144"/>
      <c r="AQ30" s="54">
        <f t="shared" si="12"/>
        <v>1</v>
      </c>
      <c r="AR30" s="55">
        <f t="shared" si="13"/>
        <v>6.5</v>
      </c>
      <c r="AS30" s="287">
        <f t="shared" si="14"/>
        <v>0</v>
      </c>
      <c r="AT30" s="57">
        <f t="shared" si="15"/>
        <v>6.5</v>
      </c>
      <c r="AU30" s="59"/>
    </row>
    <row r="31" spans="1:49" x14ac:dyDescent="0.25">
      <c r="A31" s="72">
        <f t="shared" si="16"/>
        <v>22</v>
      </c>
      <c r="B31" s="46" t="s">
        <v>71</v>
      </c>
      <c r="C31" s="62" t="s">
        <v>72</v>
      </c>
      <c r="D31" s="47" t="s">
        <v>56</v>
      </c>
      <c r="E31" s="114">
        <v>40756</v>
      </c>
      <c r="F31" s="48">
        <f>VLOOKUP(B31,'May,2013'!$B$6:$AN$98,39,0)</f>
        <v>3</v>
      </c>
      <c r="G31" s="48"/>
      <c r="H31" s="48"/>
      <c r="I31" s="49">
        <v>1</v>
      </c>
      <c r="J31" s="50">
        <f t="shared" si="11"/>
        <v>4</v>
      </c>
      <c r="K31" s="140"/>
      <c r="L31" s="51"/>
      <c r="M31" s="51"/>
      <c r="N31" s="51"/>
      <c r="O31" s="51"/>
      <c r="P31" s="133"/>
      <c r="Q31" s="286"/>
      <c r="R31" s="140"/>
      <c r="S31" s="51"/>
      <c r="T31" s="52"/>
      <c r="U31" s="52"/>
      <c r="V31" s="52"/>
      <c r="W31" s="137"/>
      <c r="X31" s="137"/>
      <c r="Y31" s="52"/>
      <c r="Z31" s="52"/>
      <c r="AA31" s="52"/>
      <c r="AB31" s="52"/>
      <c r="AC31" s="52"/>
      <c r="AD31" s="137"/>
      <c r="AE31" s="137"/>
      <c r="AF31" s="52"/>
      <c r="AG31" s="52"/>
      <c r="AH31" s="52"/>
      <c r="AI31" s="52"/>
      <c r="AJ31" s="52"/>
      <c r="AK31" s="137"/>
      <c r="AL31" s="137"/>
      <c r="AM31" s="144"/>
      <c r="AN31" s="144"/>
      <c r="AO31" s="144"/>
      <c r="AP31" s="144"/>
      <c r="AQ31" s="54">
        <f t="shared" si="12"/>
        <v>0</v>
      </c>
      <c r="AR31" s="55">
        <f t="shared" si="13"/>
        <v>4</v>
      </c>
      <c r="AS31" s="287">
        <f t="shared" si="14"/>
        <v>0</v>
      </c>
      <c r="AT31" s="57">
        <f t="shared" si="15"/>
        <v>4</v>
      </c>
      <c r="AU31" s="59"/>
    </row>
    <row r="32" spans="1:49" x14ac:dyDescent="0.25">
      <c r="A32" s="72">
        <f t="shared" si="16"/>
        <v>23</v>
      </c>
      <c r="B32" s="46" t="s">
        <v>73</v>
      </c>
      <c r="C32" s="62" t="s">
        <v>74</v>
      </c>
      <c r="D32" s="47" t="s">
        <v>56</v>
      </c>
      <c r="E32" s="114">
        <v>40945</v>
      </c>
      <c r="F32" s="48">
        <f>VLOOKUP(B32,'May,2013'!$B$6:$AN$98,39,0)</f>
        <v>5</v>
      </c>
      <c r="G32" s="48"/>
      <c r="H32" s="48"/>
      <c r="I32" s="49">
        <v>1</v>
      </c>
      <c r="J32" s="50">
        <f t="shared" si="11"/>
        <v>6</v>
      </c>
      <c r="K32" s="140"/>
      <c r="L32" s="51"/>
      <c r="M32" s="51"/>
      <c r="N32" s="51"/>
      <c r="O32" s="51"/>
      <c r="P32" s="133"/>
      <c r="Q32" s="286"/>
      <c r="R32" s="140"/>
      <c r="S32" s="51"/>
      <c r="T32" s="52"/>
      <c r="U32" s="52"/>
      <c r="V32" s="52"/>
      <c r="W32" s="137"/>
      <c r="X32" s="137"/>
      <c r="Y32" s="52"/>
      <c r="Z32" s="52"/>
      <c r="AA32" s="52"/>
      <c r="AB32" s="52"/>
      <c r="AC32" s="52"/>
      <c r="AD32" s="137"/>
      <c r="AE32" s="137"/>
      <c r="AF32" s="52"/>
      <c r="AG32" s="52"/>
      <c r="AH32" s="52"/>
      <c r="AI32" s="52"/>
      <c r="AJ32" s="52"/>
      <c r="AK32" s="137"/>
      <c r="AL32" s="137"/>
      <c r="AM32" s="144"/>
      <c r="AN32" s="144"/>
      <c r="AO32" s="144"/>
      <c r="AP32" s="144"/>
      <c r="AQ32" s="54">
        <f t="shared" si="12"/>
        <v>0</v>
      </c>
      <c r="AR32" s="55">
        <f t="shared" si="13"/>
        <v>6</v>
      </c>
      <c r="AS32" s="287">
        <f t="shared" si="14"/>
        <v>0</v>
      </c>
      <c r="AT32" s="57">
        <f t="shared" si="15"/>
        <v>6</v>
      </c>
      <c r="AU32" s="59"/>
    </row>
    <row r="33" spans="1:47" x14ac:dyDescent="0.25">
      <c r="A33" s="72">
        <f t="shared" si="16"/>
        <v>24</v>
      </c>
      <c r="B33" s="46" t="s">
        <v>75</v>
      </c>
      <c r="C33" s="85" t="s">
        <v>76</v>
      </c>
      <c r="D33" s="47" t="s">
        <v>56</v>
      </c>
      <c r="E33" s="114">
        <v>40560</v>
      </c>
      <c r="F33" s="48">
        <f>VLOOKUP(B33,'May,2013'!$B$6:$AN$98,39,0)</f>
        <v>4.5</v>
      </c>
      <c r="G33" s="48"/>
      <c r="H33" s="48"/>
      <c r="I33" s="49">
        <v>1</v>
      </c>
      <c r="J33" s="50">
        <f t="shared" si="11"/>
        <v>5.5</v>
      </c>
      <c r="K33" s="140"/>
      <c r="L33" s="51"/>
      <c r="M33" s="51"/>
      <c r="N33" s="51"/>
      <c r="O33" s="51"/>
      <c r="P33" s="133"/>
      <c r="Q33" s="286"/>
      <c r="R33" s="140"/>
      <c r="S33" s="51"/>
      <c r="T33" s="52"/>
      <c r="U33" s="52"/>
      <c r="V33" s="52"/>
      <c r="W33" s="137"/>
      <c r="X33" s="137"/>
      <c r="Y33" s="52"/>
      <c r="Z33" s="52"/>
      <c r="AA33" s="52"/>
      <c r="AB33" s="52"/>
      <c r="AC33" s="52"/>
      <c r="AD33" s="137"/>
      <c r="AE33" s="137"/>
      <c r="AF33" s="52">
        <v>1</v>
      </c>
      <c r="AG33" s="52"/>
      <c r="AH33" s="52"/>
      <c r="AI33" s="52"/>
      <c r="AJ33" s="52"/>
      <c r="AK33" s="137"/>
      <c r="AL33" s="137"/>
      <c r="AM33" s="144"/>
      <c r="AN33" s="144"/>
      <c r="AO33" s="144"/>
      <c r="AP33" s="144"/>
      <c r="AQ33" s="54">
        <f t="shared" si="12"/>
        <v>1</v>
      </c>
      <c r="AR33" s="55">
        <f t="shared" si="13"/>
        <v>4.5</v>
      </c>
      <c r="AS33" s="287">
        <f t="shared" si="14"/>
        <v>0</v>
      </c>
      <c r="AT33" s="57">
        <f t="shared" si="15"/>
        <v>4.5</v>
      </c>
      <c r="AU33" s="59"/>
    </row>
    <row r="34" spans="1:47" x14ac:dyDescent="0.25">
      <c r="A34" s="72">
        <f t="shared" si="16"/>
        <v>25</v>
      </c>
      <c r="B34" s="46" t="s">
        <v>77</v>
      </c>
      <c r="C34" s="62" t="s">
        <v>78</v>
      </c>
      <c r="D34" s="47" t="s">
        <v>56</v>
      </c>
      <c r="E34" s="114">
        <v>40911</v>
      </c>
      <c r="F34" s="48">
        <f>VLOOKUP(B34,'May,2013'!$B$6:$AN$98,39,0)</f>
        <v>4</v>
      </c>
      <c r="G34" s="48"/>
      <c r="H34" s="48"/>
      <c r="I34" s="49">
        <v>0.5</v>
      </c>
      <c r="J34" s="50">
        <f t="shared" si="11"/>
        <v>4.5</v>
      </c>
      <c r="K34" s="140"/>
      <c r="L34" s="51"/>
      <c r="M34" s="51"/>
      <c r="N34" s="51"/>
      <c r="O34" s="51"/>
      <c r="P34" s="133"/>
      <c r="Q34" s="286"/>
      <c r="R34" s="140"/>
      <c r="S34" s="51"/>
      <c r="T34" s="52"/>
      <c r="U34" s="52"/>
      <c r="V34" s="52"/>
      <c r="W34" s="137"/>
      <c r="X34" s="137"/>
      <c r="Y34" s="52"/>
      <c r="Z34" s="52"/>
      <c r="AA34" s="52"/>
      <c r="AB34" s="52"/>
      <c r="AC34" s="52"/>
      <c r="AD34" s="137"/>
      <c r="AE34" s="137"/>
      <c r="AF34" s="52"/>
      <c r="AG34" s="52"/>
      <c r="AH34" s="52"/>
      <c r="AI34" s="52"/>
      <c r="AJ34" s="52"/>
      <c r="AK34" s="137"/>
      <c r="AL34" s="137"/>
      <c r="AM34" s="144"/>
      <c r="AN34" s="144"/>
      <c r="AO34" s="144"/>
      <c r="AP34" s="144"/>
      <c r="AQ34" s="54">
        <f t="shared" si="12"/>
        <v>0</v>
      </c>
      <c r="AR34" s="55">
        <f t="shared" si="13"/>
        <v>4.5</v>
      </c>
      <c r="AS34" s="287">
        <f t="shared" si="14"/>
        <v>0</v>
      </c>
      <c r="AT34" s="57">
        <f t="shared" si="15"/>
        <v>4.5</v>
      </c>
      <c r="AU34" s="59"/>
    </row>
    <row r="35" spans="1:47" x14ac:dyDescent="0.25">
      <c r="A35" s="72">
        <f t="shared" si="16"/>
        <v>26</v>
      </c>
      <c r="B35" s="46" t="s">
        <v>200</v>
      </c>
      <c r="C35" s="62" t="s">
        <v>184</v>
      </c>
      <c r="D35" s="47" t="s">
        <v>56</v>
      </c>
      <c r="E35" s="114">
        <v>41276</v>
      </c>
      <c r="F35" s="48">
        <f>VLOOKUP(B35,'May,2013'!$B$6:$AN$98,39,0)</f>
        <v>3</v>
      </c>
      <c r="G35" s="48"/>
      <c r="H35" s="48"/>
      <c r="I35" s="49">
        <v>1</v>
      </c>
      <c r="J35" s="50">
        <f t="shared" si="11"/>
        <v>4</v>
      </c>
      <c r="K35" s="140"/>
      <c r="L35" s="51"/>
      <c r="M35" s="51"/>
      <c r="N35" s="51"/>
      <c r="O35" s="51"/>
      <c r="P35" s="133"/>
      <c r="Q35" s="286"/>
      <c r="R35" s="140"/>
      <c r="S35" s="51"/>
      <c r="T35" s="52"/>
      <c r="U35" s="52"/>
      <c r="V35" s="52"/>
      <c r="W35" s="137"/>
      <c r="X35" s="137"/>
      <c r="Y35" s="52"/>
      <c r="Z35" s="52"/>
      <c r="AA35" s="52"/>
      <c r="AB35" s="52"/>
      <c r="AC35" s="52"/>
      <c r="AD35" s="137"/>
      <c r="AE35" s="137"/>
      <c r="AF35" s="52"/>
      <c r="AG35" s="52"/>
      <c r="AH35" s="52"/>
      <c r="AI35" s="52"/>
      <c r="AJ35" s="52"/>
      <c r="AK35" s="137"/>
      <c r="AL35" s="137"/>
      <c r="AM35" s="144"/>
      <c r="AN35" s="144"/>
      <c r="AO35" s="144"/>
      <c r="AP35" s="144"/>
      <c r="AQ35" s="54">
        <f t="shared" si="12"/>
        <v>0</v>
      </c>
      <c r="AR35" s="55">
        <f t="shared" si="13"/>
        <v>4</v>
      </c>
      <c r="AS35" s="287">
        <f t="shared" si="14"/>
        <v>0</v>
      </c>
      <c r="AT35" s="57">
        <f t="shared" si="15"/>
        <v>4</v>
      </c>
      <c r="AU35" s="59"/>
    </row>
    <row r="36" spans="1:47" x14ac:dyDescent="0.25">
      <c r="A36" s="36">
        <v>6</v>
      </c>
      <c r="B36" s="37"/>
      <c r="C36" s="38" t="s">
        <v>80</v>
      </c>
      <c r="D36" s="37"/>
      <c r="E36" s="115"/>
      <c r="F36" s="48"/>
      <c r="G36" s="38"/>
      <c r="H36" s="38"/>
      <c r="I36" s="38"/>
      <c r="J36" s="39"/>
      <c r="K36" s="109"/>
      <c r="L36" s="40"/>
      <c r="M36" s="40"/>
      <c r="N36" s="40"/>
      <c r="O36" s="40"/>
      <c r="P36" s="132"/>
      <c r="Q36" s="284"/>
      <c r="R36" s="109"/>
      <c r="S36" s="40"/>
      <c r="T36" s="40"/>
      <c r="U36" s="40"/>
      <c r="V36" s="40"/>
      <c r="W36" s="132"/>
      <c r="X36" s="132"/>
      <c r="Y36" s="40"/>
      <c r="Z36" s="40"/>
      <c r="AA36" s="40"/>
      <c r="AB36" s="40"/>
      <c r="AC36" s="40"/>
      <c r="AD36" s="132"/>
      <c r="AE36" s="132"/>
      <c r="AF36" s="40"/>
      <c r="AG36" s="40"/>
      <c r="AH36" s="40"/>
      <c r="AI36" s="40"/>
      <c r="AJ36" s="40"/>
      <c r="AK36" s="132"/>
      <c r="AL36" s="132"/>
      <c r="AM36" s="109"/>
      <c r="AN36" s="109"/>
      <c r="AO36" s="109"/>
      <c r="AP36" s="109"/>
      <c r="AQ36" s="38"/>
      <c r="AR36" s="38"/>
      <c r="AS36" s="285"/>
      <c r="AT36" s="42"/>
      <c r="AU36" s="43"/>
    </row>
    <row r="37" spans="1:47" x14ac:dyDescent="0.25">
      <c r="A37" s="45">
        <f>A35+1</f>
        <v>27</v>
      </c>
      <c r="B37" s="46" t="s">
        <v>81</v>
      </c>
      <c r="C37" s="85" t="s">
        <v>82</v>
      </c>
      <c r="D37" s="47" t="s">
        <v>64</v>
      </c>
      <c r="E37" s="114">
        <v>40603</v>
      </c>
      <c r="F37" s="48">
        <f>VLOOKUP(B37,'May,2013'!$B$6:$AN$98,39,0)</f>
        <v>1</v>
      </c>
      <c r="G37" s="48"/>
      <c r="H37" s="48"/>
      <c r="I37" s="49">
        <v>1</v>
      </c>
      <c r="J37" s="50">
        <f t="shared" ref="J37:J44" si="17">F37+G37+H37+I37</f>
        <v>2</v>
      </c>
      <c r="K37" s="140"/>
      <c r="L37" s="51"/>
      <c r="M37" s="51"/>
      <c r="N37" s="51"/>
      <c r="O37" s="52"/>
      <c r="P37" s="137"/>
      <c r="Q37" s="292"/>
      <c r="R37" s="144"/>
      <c r="S37" s="51"/>
      <c r="T37" s="52"/>
      <c r="U37" s="52"/>
      <c r="V37" s="52"/>
      <c r="W37" s="137"/>
      <c r="X37" s="137"/>
      <c r="Y37" s="52"/>
      <c r="Z37" s="52"/>
      <c r="AA37" s="52"/>
      <c r="AB37" s="52"/>
      <c r="AC37" s="52"/>
      <c r="AD37" s="137"/>
      <c r="AE37" s="137"/>
      <c r="AF37" s="52"/>
      <c r="AG37" s="52"/>
      <c r="AH37" s="52"/>
      <c r="AI37" s="52"/>
      <c r="AJ37" s="52"/>
      <c r="AK37" s="137"/>
      <c r="AL37" s="137"/>
      <c r="AM37" s="144"/>
      <c r="AN37" s="144"/>
      <c r="AO37" s="144"/>
      <c r="AP37" s="144"/>
      <c r="AQ37" s="54">
        <f t="shared" ref="AQ37:AQ45" si="18">SUM(K37:AP37)</f>
        <v>0</v>
      </c>
      <c r="AR37" s="55">
        <f t="shared" ref="AR37:AR45" si="19">J37-AQ37</f>
        <v>2</v>
      </c>
      <c r="AS37" s="287">
        <f>IF(AR37&lt;0,AR37,0)</f>
        <v>0</v>
      </c>
      <c r="AT37" s="57">
        <f t="shared" ref="AT37:AT45" si="20">AR37-AS37</f>
        <v>2</v>
      </c>
      <c r="AU37" s="59"/>
    </row>
    <row r="38" spans="1:47" x14ac:dyDescent="0.25">
      <c r="A38" s="72">
        <f t="shared" ref="A38:A45" si="21">A37+1</f>
        <v>28</v>
      </c>
      <c r="B38" s="46" t="s">
        <v>83</v>
      </c>
      <c r="C38" s="73" t="s">
        <v>84</v>
      </c>
      <c r="D38" s="47" t="s">
        <v>56</v>
      </c>
      <c r="E38" s="114">
        <v>40441</v>
      </c>
      <c r="F38" s="48">
        <f>VLOOKUP(B38,'May,2013'!$B$6:$AN$98,39,0)</f>
        <v>9.5</v>
      </c>
      <c r="G38" s="48"/>
      <c r="H38" s="48"/>
      <c r="I38" s="49">
        <v>1</v>
      </c>
      <c r="J38" s="50">
        <f t="shared" si="17"/>
        <v>10.5</v>
      </c>
      <c r="K38" s="140"/>
      <c r="L38" s="51"/>
      <c r="M38" s="51"/>
      <c r="N38" s="51"/>
      <c r="O38" s="51"/>
      <c r="P38" s="133"/>
      <c r="Q38" s="286"/>
      <c r="R38" s="140"/>
      <c r="S38" s="51"/>
      <c r="T38" s="52"/>
      <c r="U38" s="52"/>
      <c r="V38" s="52"/>
      <c r="W38" s="137"/>
      <c r="X38" s="137"/>
      <c r="Y38" s="52"/>
      <c r="Z38" s="52"/>
      <c r="AA38" s="52"/>
      <c r="AB38" s="52"/>
      <c r="AC38" s="52"/>
      <c r="AD38" s="137"/>
      <c r="AE38" s="137"/>
      <c r="AF38" s="52"/>
      <c r="AG38" s="52"/>
      <c r="AH38" s="52"/>
      <c r="AI38" s="52"/>
      <c r="AJ38" s="52"/>
      <c r="AK38" s="137"/>
      <c r="AL38" s="137"/>
      <c r="AM38" s="144"/>
      <c r="AN38" s="144"/>
      <c r="AO38" s="144"/>
      <c r="AP38" s="144"/>
      <c r="AQ38" s="54">
        <f t="shared" si="18"/>
        <v>0</v>
      </c>
      <c r="AR38" s="55">
        <f t="shared" si="19"/>
        <v>10.5</v>
      </c>
      <c r="AS38" s="287">
        <f>IF(AR38&lt;0,AR38,0)</f>
        <v>0</v>
      </c>
      <c r="AT38" s="57">
        <f t="shared" si="20"/>
        <v>10.5</v>
      </c>
      <c r="AU38" s="59"/>
    </row>
    <row r="39" spans="1:47" x14ac:dyDescent="0.25">
      <c r="A39" s="72">
        <f t="shared" si="21"/>
        <v>29</v>
      </c>
      <c r="B39" s="46" t="s">
        <v>85</v>
      </c>
      <c r="C39" s="85" t="s">
        <v>86</v>
      </c>
      <c r="D39" s="47" t="s">
        <v>56</v>
      </c>
      <c r="E39" s="114">
        <v>40777</v>
      </c>
      <c r="F39" s="48">
        <f>VLOOKUP(B39,'May,2013'!$B$6:$AN$98,39,0)</f>
        <v>6.5</v>
      </c>
      <c r="G39" s="48"/>
      <c r="H39" s="48"/>
      <c r="I39" s="49">
        <v>1</v>
      </c>
      <c r="J39" s="50">
        <f t="shared" si="17"/>
        <v>7.5</v>
      </c>
      <c r="K39" s="140"/>
      <c r="L39" s="51"/>
      <c r="M39" s="51"/>
      <c r="N39" s="51"/>
      <c r="O39" s="51"/>
      <c r="P39" s="133"/>
      <c r="Q39" s="286"/>
      <c r="R39" s="140"/>
      <c r="S39" s="51"/>
      <c r="T39" s="52"/>
      <c r="U39" s="52"/>
      <c r="V39" s="52"/>
      <c r="W39" s="137"/>
      <c r="X39" s="137"/>
      <c r="Y39" s="52"/>
      <c r="Z39" s="52"/>
      <c r="AA39" s="52"/>
      <c r="AB39" s="52"/>
      <c r="AC39" s="52"/>
      <c r="AD39" s="137"/>
      <c r="AE39" s="137"/>
      <c r="AF39" s="52"/>
      <c r="AG39" s="52"/>
      <c r="AH39" s="52"/>
      <c r="AI39" s="52"/>
      <c r="AJ39" s="52"/>
      <c r="AK39" s="137"/>
      <c r="AL39" s="137"/>
      <c r="AM39" s="144"/>
      <c r="AN39" s="144"/>
      <c r="AO39" s="144"/>
      <c r="AP39" s="144"/>
      <c r="AQ39" s="54">
        <f t="shared" si="18"/>
        <v>0</v>
      </c>
      <c r="AR39" s="55">
        <f t="shared" si="19"/>
        <v>7.5</v>
      </c>
      <c r="AS39" s="287">
        <f>IF(AR39&lt;0,AR39,0)</f>
        <v>0</v>
      </c>
      <c r="AT39" s="57">
        <f t="shared" si="20"/>
        <v>7.5</v>
      </c>
      <c r="AU39" s="59"/>
    </row>
    <row r="40" spans="1:47" x14ac:dyDescent="0.25">
      <c r="A40" s="72">
        <f t="shared" si="21"/>
        <v>30</v>
      </c>
      <c r="B40" s="46" t="s">
        <v>87</v>
      </c>
      <c r="C40" s="73" t="s">
        <v>88</v>
      </c>
      <c r="D40" s="47" t="s">
        <v>56</v>
      </c>
      <c r="E40" s="114">
        <v>40392</v>
      </c>
      <c r="F40" s="48">
        <f>VLOOKUP(B40,'May,2013'!$B$6:$AN$98,39,0)</f>
        <v>0</v>
      </c>
      <c r="G40" s="48"/>
      <c r="H40" s="48"/>
      <c r="I40" s="49">
        <v>1</v>
      </c>
      <c r="J40" s="50">
        <f t="shared" si="17"/>
        <v>1</v>
      </c>
      <c r="K40" s="142"/>
      <c r="L40" s="87"/>
      <c r="M40" s="87"/>
      <c r="N40" s="87"/>
      <c r="O40" s="87"/>
      <c r="P40" s="135"/>
      <c r="Q40" s="292"/>
      <c r="R40" s="142"/>
      <c r="S40" s="87"/>
      <c r="T40" s="52"/>
      <c r="U40" s="52"/>
      <c r="V40" s="52"/>
      <c r="W40" s="137"/>
      <c r="X40" s="137"/>
      <c r="Y40" s="52"/>
      <c r="Z40" s="52"/>
      <c r="AA40" s="52"/>
      <c r="AB40" s="52"/>
      <c r="AC40" s="52"/>
      <c r="AD40" s="137"/>
      <c r="AE40" s="137"/>
      <c r="AF40" s="52"/>
      <c r="AG40" s="52"/>
      <c r="AH40" s="52"/>
      <c r="AI40" s="52"/>
      <c r="AJ40" s="52"/>
      <c r="AK40" s="137"/>
      <c r="AL40" s="137"/>
      <c r="AM40" s="144"/>
      <c r="AN40" s="144"/>
      <c r="AO40" s="144"/>
      <c r="AP40" s="144"/>
      <c r="AQ40" s="54">
        <f t="shared" si="18"/>
        <v>0</v>
      </c>
      <c r="AR40" s="55">
        <f t="shared" si="19"/>
        <v>1</v>
      </c>
      <c r="AS40" s="287">
        <f>IF(AR40&lt;0,AR40,0)</f>
        <v>0</v>
      </c>
      <c r="AT40" s="57">
        <f t="shared" si="20"/>
        <v>1</v>
      </c>
      <c r="AU40" s="59"/>
    </row>
    <row r="41" spans="1:47" x14ac:dyDescent="0.25">
      <c r="A41" s="72">
        <f t="shared" si="21"/>
        <v>31</v>
      </c>
      <c r="B41" s="46" t="s">
        <v>89</v>
      </c>
      <c r="C41" s="85" t="s">
        <v>90</v>
      </c>
      <c r="D41" s="47" t="s">
        <v>56</v>
      </c>
      <c r="E41" s="114">
        <v>40787</v>
      </c>
      <c r="F41" s="48">
        <f>VLOOKUP(B41,'May,2013'!$B$6:$AN$98,39,0)</f>
        <v>6.5</v>
      </c>
      <c r="G41" s="48"/>
      <c r="H41" s="48"/>
      <c r="I41" s="49">
        <v>1</v>
      </c>
      <c r="J41" s="50">
        <f t="shared" si="17"/>
        <v>7.5</v>
      </c>
      <c r="K41" s="140"/>
      <c r="L41" s="51"/>
      <c r="M41" s="51"/>
      <c r="N41" s="51"/>
      <c r="O41" s="51"/>
      <c r="P41" s="133"/>
      <c r="Q41" s="286"/>
      <c r="R41" s="140"/>
      <c r="S41" s="51"/>
      <c r="T41" s="52"/>
      <c r="U41" s="52"/>
      <c r="V41" s="52"/>
      <c r="W41" s="137"/>
      <c r="X41" s="137"/>
      <c r="Y41" s="52"/>
      <c r="Z41" s="52"/>
      <c r="AA41" s="52"/>
      <c r="AB41" s="52"/>
      <c r="AC41" s="52"/>
      <c r="AD41" s="137"/>
      <c r="AE41" s="137"/>
      <c r="AF41" s="52"/>
      <c r="AG41" s="52"/>
      <c r="AH41" s="52"/>
      <c r="AI41" s="52"/>
      <c r="AJ41" s="52"/>
      <c r="AK41" s="137"/>
      <c r="AL41" s="137"/>
      <c r="AM41" s="144"/>
      <c r="AN41" s="144"/>
      <c r="AO41" s="144"/>
      <c r="AP41" s="144"/>
      <c r="AQ41" s="54">
        <f t="shared" si="18"/>
        <v>0</v>
      </c>
      <c r="AR41" s="55">
        <f t="shared" si="19"/>
        <v>7.5</v>
      </c>
      <c r="AS41" s="287">
        <f>IF(AR41&lt;0,AR41,0)</f>
        <v>0</v>
      </c>
      <c r="AT41" s="57">
        <f t="shared" si="20"/>
        <v>7.5</v>
      </c>
      <c r="AU41" s="59"/>
    </row>
    <row r="42" spans="1:47" x14ac:dyDescent="0.25">
      <c r="A42" s="72">
        <f t="shared" si="21"/>
        <v>32</v>
      </c>
      <c r="B42" s="89" t="s">
        <v>91</v>
      </c>
      <c r="C42" s="85" t="s">
        <v>92</v>
      </c>
      <c r="D42" s="47" t="s">
        <v>56</v>
      </c>
      <c r="E42" s="114">
        <v>40679</v>
      </c>
      <c r="F42" s="48">
        <f>VLOOKUP(B42,'May,2013'!$B$6:$AN$98,39,0)</f>
        <v>2</v>
      </c>
      <c r="G42" s="48"/>
      <c r="H42" s="48"/>
      <c r="I42" s="49">
        <v>1</v>
      </c>
      <c r="J42" s="50">
        <f t="shared" si="17"/>
        <v>3</v>
      </c>
      <c r="K42" s="140"/>
      <c r="L42" s="51"/>
      <c r="M42" s="51"/>
      <c r="N42" s="51"/>
      <c r="O42" s="51"/>
      <c r="P42" s="133"/>
      <c r="Q42" s="286"/>
      <c r="R42" s="140"/>
      <c r="S42" s="51"/>
      <c r="T42" s="52"/>
      <c r="U42" s="52"/>
      <c r="V42" s="52"/>
      <c r="W42" s="137"/>
      <c r="X42" s="137"/>
      <c r="Y42" s="52"/>
      <c r="Z42" s="52"/>
      <c r="AA42" s="52"/>
      <c r="AB42" s="52"/>
      <c r="AC42" s="52"/>
      <c r="AD42" s="137"/>
      <c r="AE42" s="137"/>
      <c r="AF42" s="52"/>
      <c r="AG42" s="52"/>
      <c r="AH42" s="52"/>
      <c r="AI42" s="52"/>
      <c r="AJ42" s="52"/>
      <c r="AK42" s="137"/>
      <c r="AL42" s="137"/>
      <c r="AM42" s="144"/>
      <c r="AN42" s="144"/>
      <c r="AO42" s="144"/>
      <c r="AP42" s="144"/>
      <c r="AQ42" s="54">
        <f t="shared" si="18"/>
        <v>0</v>
      </c>
      <c r="AR42" s="55">
        <f t="shared" si="19"/>
        <v>3</v>
      </c>
      <c r="AS42" s="287">
        <v>0</v>
      </c>
      <c r="AT42" s="57">
        <f t="shared" si="20"/>
        <v>3</v>
      </c>
      <c r="AU42" s="90"/>
    </row>
    <row r="43" spans="1:47" x14ac:dyDescent="0.25">
      <c r="A43" s="72">
        <f t="shared" si="21"/>
        <v>33</v>
      </c>
      <c r="B43" s="89" t="s">
        <v>223</v>
      </c>
      <c r="C43" s="85" t="s">
        <v>93</v>
      </c>
      <c r="D43" s="47" t="s">
        <v>56</v>
      </c>
      <c r="E43" s="114">
        <v>41218</v>
      </c>
      <c r="F43" s="48">
        <f>VLOOKUP(B43,'May,2013'!$B$6:$AN$98,39,0)</f>
        <v>5</v>
      </c>
      <c r="G43" s="48"/>
      <c r="H43" s="48"/>
      <c r="I43" s="49">
        <v>1</v>
      </c>
      <c r="J43" s="50">
        <f t="shared" si="17"/>
        <v>6</v>
      </c>
      <c r="K43" s="140"/>
      <c r="L43" s="51"/>
      <c r="M43" s="51"/>
      <c r="N43" s="51"/>
      <c r="O43" s="51"/>
      <c r="P43" s="133"/>
      <c r="Q43" s="286"/>
      <c r="R43" s="140"/>
      <c r="S43" s="51"/>
      <c r="T43" s="52"/>
      <c r="U43" s="52"/>
      <c r="V43" s="52"/>
      <c r="W43" s="137"/>
      <c r="X43" s="137"/>
      <c r="Y43" s="52"/>
      <c r="Z43" s="52"/>
      <c r="AA43" s="52"/>
      <c r="AB43" s="52"/>
      <c r="AC43" s="52"/>
      <c r="AD43" s="137"/>
      <c r="AE43" s="137"/>
      <c r="AF43" s="52">
        <v>1</v>
      </c>
      <c r="AG43" s="52"/>
      <c r="AH43" s="52"/>
      <c r="AI43" s="52"/>
      <c r="AJ43" s="52"/>
      <c r="AK43" s="137"/>
      <c r="AL43" s="137"/>
      <c r="AM43" s="144"/>
      <c r="AN43" s="144"/>
      <c r="AO43" s="144"/>
      <c r="AP43" s="144"/>
      <c r="AQ43" s="54">
        <f t="shared" si="18"/>
        <v>1</v>
      </c>
      <c r="AR43" s="55">
        <f t="shared" si="19"/>
        <v>5</v>
      </c>
      <c r="AS43" s="287">
        <f>IF(AR43&lt;0,AR43,0)</f>
        <v>0</v>
      </c>
      <c r="AT43" s="57">
        <f t="shared" si="20"/>
        <v>5</v>
      </c>
      <c r="AU43" s="59"/>
    </row>
    <row r="44" spans="1:47" x14ac:dyDescent="0.25">
      <c r="A44" s="72">
        <f t="shared" si="21"/>
        <v>34</v>
      </c>
      <c r="B44" s="46" t="s">
        <v>94</v>
      </c>
      <c r="C44" s="62" t="s">
        <v>95</v>
      </c>
      <c r="D44" s="47" t="s">
        <v>56</v>
      </c>
      <c r="E44" s="114">
        <v>40969</v>
      </c>
      <c r="F44" s="48">
        <f>VLOOKUP(B44,'May,2013'!$B$6:$AN$98,39,0)</f>
        <v>6.5</v>
      </c>
      <c r="G44" s="48"/>
      <c r="H44" s="48"/>
      <c r="I44" s="49">
        <v>1</v>
      </c>
      <c r="J44" s="50">
        <f t="shared" si="17"/>
        <v>7.5</v>
      </c>
      <c r="K44" s="140"/>
      <c r="L44" s="51"/>
      <c r="M44" s="51"/>
      <c r="N44" s="51"/>
      <c r="O44" s="51"/>
      <c r="P44" s="133"/>
      <c r="Q44" s="286"/>
      <c r="R44" s="140"/>
      <c r="S44" s="51"/>
      <c r="T44" s="52"/>
      <c r="U44" s="52"/>
      <c r="V44" s="52"/>
      <c r="W44" s="137"/>
      <c r="X44" s="137"/>
      <c r="Y44" s="52"/>
      <c r="Z44" s="52"/>
      <c r="AA44" s="52"/>
      <c r="AB44" s="52"/>
      <c r="AC44" s="52"/>
      <c r="AD44" s="137"/>
      <c r="AE44" s="137"/>
      <c r="AF44" s="52"/>
      <c r="AG44" s="52"/>
      <c r="AH44" s="52"/>
      <c r="AI44" s="52"/>
      <c r="AJ44" s="52"/>
      <c r="AK44" s="137"/>
      <c r="AL44" s="137"/>
      <c r="AM44" s="144"/>
      <c r="AN44" s="144"/>
      <c r="AO44" s="144"/>
      <c r="AP44" s="144"/>
      <c r="AQ44" s="54">
        <f t="shared" si="18"/>
        <v>0</v>
      </c>
      <c r="AR44" s="55">
        <f t="shared" si="19"/>
        <v>7.5</v>
      </c>
      <c r="AS44" s="287">
        <f>IF(AR44&lt;0,AR44,0)</f>
        <v>0</v>
      </c>
      <c r="AT44" s="57">
        <f t="shared" si="20"/>
        <v>7.5</v>
      </c>
      <c r="AU44" s="59"/>
    </row>
    <row r="45" spans="1:47" x14ac:dyDescent="0.25">
      <c r="A45" s="72">
        <f t="shared" si="21"/>
        <v>35</v>
      </c>
      <c r="B45" s="96" t="s">
        <v>208</v>
      </c>
      <c r="C45" s="126" t="s">
        <v>195</v>
      </c>
      <c r="D45" s="47" t="s">
        <v>56</v>
      </c>
      <c r="E45" s="116">
        <v>41353</v>
      </c>
      <c r="F45" s="48">
        <f>VLOOKUP(B45,'May,2013'!$B$6:$AN$98,39,0)</f>
        <v>0.5</v>
      </c>
      <c r="G45" s="70"/>
      <c r="H45" s="70"/>
      <c r="I45" s="159">
        <v>0</v>
      </c>
      <c r="J45" s="50">
        <f>F45+G45+H45+I45</f>
        <v>0.5</v>
      </c>
      <c r="K45" s="143"/>
      <c r="L45" s="98"/>
      <c r="M45" s="98"/>
      <c r="N45" s="98"/>
      <c r="O45" s="98"/>
      <c r="P45" s="136"/>
      <c r="Q45" s="288"/>
      <c r="R45" s="143"/>
      <c r="S45" s="98"/>
      <c r="T45" s="99"/>
      <c r="U45" s="99"/>
      <c r="V45" s="99"/>
      <c r="W45" s="147"/>
      <c r="X45" s="147"/>
      <c r="Y45" s="99"/>
      <c r="Z45" s="99"/>
      <c r="AA45" s="99"/>
      <c r="AB45" s="99"/>
      <c r="AC45" s="99"/>
      <c r="AD45" s="147"/>
      <c r="AE45" s="147"/>
      <c r="AF45" s="99"/>
      <c r="AG45" s="99"/>
      <c r="AH45" s="99"/>
      <c r="AI45" s="99"/>
      <c r="AJ45" s="99"/>
      <c r="AK45" s="147"/>
      <c r="AL45" s="147"/>
      <c r="AM45" s="293"/>
      <c r="AN45" s="293"/>
      <c r="AO45" s="293"/>
      <c r="AP45" s="293"/>
      <c r="AQ45" s="54">
        <f t="shared" si="18"/>
        <v>0</v>
      </c>
      <c r="AR45" s="55">
        <f t="shared" si="19"/>
        <v>0.5</v>
      </c>
      <c r="AS45" s="287">
        <f t="shared" ref="AS45:AS53" si="22">IF(AR45&lt;0,AR45,0)</f>
        <v>0</v>
      </c>
      <c r="AT45" s="57">
        <f t="shared" si="20"/>
        <v>0.5</v>
      </c>
      <c r="AU45" s="101"/>
    </row>
    <row r="46" spans="1:47" x14ac:dyDescent="0.25">
      <c r="A46" s="36">
        <v>7</v>
      </c>
      <c r="B46" s="37"/>
      <c r="C46" s="38" t="s">
        <v>96</v>
      </c>
      <c r="D46" s="37"/>
      <c r="E46" s="115"/>
      <c r="F46" s="48"/>
      <c r="G46" s="38"/>
      <c r="H46" s="38"/>
      <c r="I46" s="38"/>
      <c r="J46" s="39"/>
      <c r="K46" s="109"/>
      <c r="L46" s="40"/>
      <c r="M46" s="40"/>
      <c r="N46" s="40"/>
      <c r="O46" s="40"/>
      <c r="P46" s="132"/>
      <c r="Q46" s="284"/>
      <c r="R46" s="109"/>
      <c r="S46" s="40"/>
      <c r="T46" s="40"/>
      <c r="U46" s="40"/>
      <c r="V46" s="40"/>
      <c r="W46" s="132"/>
      <c r="X46" s="132"/>
      <c r="Y46" s="40"/>
      <c r="Z46" s="40"/>
      <c r="AA46" s="40"/>
      <c r="AB46" s="40"/>
      <c r="AC46" s="40"/>
      <c r="AD46" s="132"/>
      <c r="AE46" s="132"/>
      <c r="AF46" s="40"/>
      <c r="AG46" s="40"/>
      <c r="AH46" s="40"/>
      <c r="AI46" s="40"/>
      <c r="AJ46" s="40"/>
      <c r="AK46" s="132"/>
      <c r="AL46" s="132"/>
      <c r="AM46" s="109"/>
      <c r="AN46" s="109"/>
      <c r="AO46" s="109"/>
      <c r="AP46" s="109"/>
      <c r="AQ46" s="38"/>
      <c r="AR46" s="38"/>
      <c r="AS46" s="285"/>
      <c r="AT46" s="42"/>
      <c r="AU46" s="43"/>
    </row>
    <row r="47" spans="1:47" x14ac:dyDescent="0.25">
      <c r="A47" s="45">
        <f>A44+1</f>
        <v>35</v>
      </c>
      <c r="B47" s="46" t="s">
        <v>97</v>
      </c>
      <c r="C47" s="65" t="s">
        <v>98</v>
      </c>
      <c r="D47" s="47" t="s">
        <v>99</v>
      </c>
      <c r="E47" s="114">
        <v>40441</v>
      </c>
      <c r="F47" s="48">
        <f>VLOOKUP(B47,'May,2013'!$B$6:$AN$98,39,0)</f>
        <v>10.5</v>
      </c>
      <c r="G47" s="48"/>
      <c r="H47" s="48"/>
      <c r="I47" s="49">
        <v>1</v>
      </c>
      <c r="J47" s="50">
        <f t="shared" ref="J47:J53" si="23">F47+G47+H47+I47</f>
        <v>11.5</v>
      </c>
      <c r="K47" s="140"/>
      <c r="L47" s="51"/>
      <c r="M47" s="51"/>
      <c r="N47" s="51"/>
      <c r="O47" s="51"/>
      <c r="P47" s="133"/>
      <c r="Q47" s="286"/>
      <c r="R47" s="140"/>
      <c r="S47" s="51"/>
      <c r="T47" s="52"/>
      <c r="U47" s="52"/>
      <c r="V47" s="52"/>
      <c r="W47" s="137"/>
      <c r="X47" s="137"/>
      <c r="Y47" s="52"/>
      <c r="Z47" s="52"/>
      <c r="AA47" s="52"/>
      <c r="AB47" s="52"/>
      <c r="AC47" s="52"/>
      <c r="AD47" s="137"/>
      <c r="AE47" s="137"/>
      <c r="AF47" s="52"/>
      <c r="AG47" s="52"/>
      <c r="AH47" s="52"/>
      <c r="AI47" s="52"/>
      <c r="AJ47" s="52"/>
      <c r="AK47" s="137"/>
      <c r="AL47" s="137"/>
      <c r="AM47" s="144"/>
      <c r="AN47" s="144"/>
      <c r="AO47" s="144"/>
      <c r="AP47" s="144"/>
      <c r="AQ47" s="54">
        <f t="shared" ref="AQ47:AQ53" si="24">SUM(K47:AP47)</f>
        <v>0</v>
      </c>
      <c r="AR47" s="55">
        <f t="shared" ref="AR47:AR53" si="25">J47-AQ47</f>
        <v>11.5</v>
      </c>
      <c r="AS47" s="287">
        <f t="shared" si="22"/>
        <v>0</v>
      </c>
      <c r="AT47" s="57">
        <f t="shared" ref="AT47:AT53" si="26">AR47-AS47</f>
        <v>11.5</v>
      </c>
      <c r="AU47" s="59"/>
    </row>
    <row r="48" spans="1:47" x14ac:dyDescent="0.25">
      <c r="A48" s="72">
        <f t="shared" ref="A48:A53" si="27">A47+1</f>
        <v>36</v>
      </c>
      <c r="B48" s="46" t="s">
        <v>100</v>
      </c>
      <c r="C48" s="124" t="s">
        <v>101</v>
      </c>
      <c r="D48" s="47" t="s">
        <v>99</v>
      </c>
      <c r="E48" s="114">
        <v>40716</v>
      </c>
      <c r="F48" s="48">
        <f>VLOOKUP(B48,'May,2013'!$B$6:$AN$98,39,0)</f>
        <v>0</v>
      </c>
      <c r="G48" s="48"/>
      <c r="H48" s="48"/>
      <c r="I48" s="49"/>
      <c r="J48" s="50">
        <f t="shared" si="23"/>
        <v>0</v>
      </c>
      <c r="K48" s="140"/>
      <c r="L48" s="51"/>
      <c r="M48" s="51"/>
      <c r="N48" s="51"/>
      <c r="O48" s="51"/>
      <c r="P48" s="133"/>
      <c r="Q48" s="286"/>
      <c r="R48" s="140"/>
      <c r="S48" s="51"/>
      <c r="T48" s="51"/>
      <c r="U48" s="52"/>
      <c r="V48" s="52"/>
      <c r="W48" s="133"/>
      <c r="X48" s="133"/>
      <c r="Y48" s="51"/>
      <c r="Z48" s="51"/>
      <c r="AA48" s="51"/>
      <c r="AB48" s="52"/>
      <c r="AC48" s="52"/>
      <c r="AD48" s="133"/>
      <c r="AE48" s="133"/>
      <c r="AF48" s="51"/>
      <c r="AG48" s="51"/>
      <c r="AH48" s="51"/>
      <c r="AI48" s="52"/>
      <c r="AJ48" s="52"/>
      <c r="AK48" s="137"/>
      <c r="AL48" s="137"/>
      <c r="AM48" s="144"/>
      <c r="AN48" s="144"/>
      <c r="AO48" s="144"/>
      <c r="AP48" s="144"/>
      <c r="AQ48" s="54">
        <f t="shared" si="24"/>
        <v>0</v>
      </c>
      <c r="AR48" s="55">
        <f t="shared" si="25"/>
        <v>0</v>
      </c>
      <c r="AS48" s="287">
        <f t="shared" si="22"/>
        <v>0</v>
      </c>
      <c r="AT48" s="57">
        <f t="shared" si="26"/>
        <v>0</v>
      </c>
      <c r="AU48" s="59"/>
    </row>
    <row r="49" spans="1:47" x14ac:dyDescent="0.25">
      <c r="A49" s="72">
        <f t="shared" si="27"/>
        <v>37</v>
      </c>
      <c r="B49" s="89" t="s">
        <v>201</v>
      </c>
      <c r="C49" s="85" t="s">
        <v>171</v>
      </c>
      <c r="D49" s="47" t="s">
        <v>99</v>
      </c>
      <c r="E49" s="114">
        <v>41276</v>
      </c>
      <c r="F49" s="48">
        <f>VLOOKUP(B49,'May,2013'!$B$6:$AN$98,39,0)</f>
        <v>3</v>
      </c>
      <c r="G49" s="48"/>
      <c r="H49" s="48"/>
      <c r="I49" s="49">
        <v>1</v>
      </c>
      <c r="J49" s="50">
        <f t="shared" si="23"/>
        <v>4</v>
      </c>
      <c r="K49" s="140"/>
      <c r="L49" s="51"/>
      <c r="M49" s="51"/>
      <c r="N49" s="51"/>
      <c r="O49" s="51"/>
      <c r="P49" s="133"/>
      <c r="Q49" s="286"/>
      <c r="R49" s="140"/>
      <c r="S49" s="51"/>
      <c r="T49" s="52"/>
      <c r="U49" s="52"/>
      <c r="V49" s="52"/>
      <c r="W49" s="137"/>
      <c r="X49" s="137"/>
      <c r="Y49" s="52"/>
      <c r="Z49" s="52"/>
      <c r="AA49" s="52"/>
      <c r="AB49" s="52"/>
      <c r="AC49" s="52"/>
      <c r="AD49" s="137"/>
      <c r="AE49" s="137"/>
      <c r="AF49" s="52">
        <v>1</v>
      </c>
      <c r="AG49" s="52">
        <v>1</v>
      </c>
      <c r="AH49" s="52"/>
      <c r="AI49" s="52"/>
      <c r="AJ49" s="52"/>
      <c r="AK49" s="137"/>
      <c r="AL49" s="137"/>
      <c r="AM49" s="144"/>
      <c r="AN49" s="144"/>
      <c r="AO49" s="144"/>
      <c r="AP49" s="144"/>
      <c r="AQ49" s="54">
        <f t="shared" si="24"/>
        <v>2</v>
      </c>
      <c r="AR49" s="55">
        <f t="shared" si="25"/>
        <v>2</v>
      </c>
      <c r="AS49" s="287">
        <f t="shared" si="22"/>
        <v>0</v>
      </c>
      <c r="AT49" s="57">
        <f t="shared" si="26"/>
        <v>2</v>
      </c>
      <c r="AU49" s="59"/>
    </row>
    <row r="50" spans="1:47" x14ac:dyDescent="0.25">
      <c r="A50" s="72">
        <f t="shared" si="27"/>
        <v>38</v>
      </c>
      <c r="B50" s="89" t="s">
        <v>202</v>
      </c>
      <c r="C50" s="85" t="s">
        <v>185</v>
      </c>
      <c r="D50" s="47" t="s">
        <v>99</v>
      </c>
      <c r="E50" s="114">
        <v>41276</v>
      </c>
      <c r="F50" s="48">
        <f>VLOOKUP(B50,'May,2013'!$B$6:$AN$98,39,0)</f>
        <v>2</v>
      </c>
      <c r="G50" s="48"/>
      <c r="H50" s="48"/>
      <c r="I50" s="49">
        <v>1</v>
      </c>
      <c r="J50" s="50">
        <f t="shared" si="23"/>
        <v>3</v>
      </c>
      <c r="K50" s="140"/>
      <c r="L50" s="51"/>
      <c r="M50" s="51"/>
      <c r="N50" s="51"/>
      <c r="O50" s="51"/>
      <c r="P50" s="133"/>
      <c r="Q50" s="286"/>
      <c r="R50" s="140"/>
      <c r="S50" s="51">
        <v>0.5</v>
      </c>
      <c r="T50" s="52"/>
      <c r="U50" s="52"/>
      <c r="V50" s="52"/>
      <c r="W50" s="137"/>
      <c r="X50" s="137"/>
      <c r="Y50" s="52"/>
      <c r="Z50" s="52"/>
      <c r="AA50" s="52"/>
      <c r="AB50" s="52"/>
      <c r="AC50" s="52"/>
      <c r="AD50" s="137"/>
      <c r="AE50" s="137"/>
      <c r="AF50" s="52"/>
      <c r="AG50" s="52"/>
      <c r="AH50" s="52"/>
      <c r="AI50" s="52"/>
      <c r="AJ50" s="52"/>
      <c r="AK50" s="137"/>
      <c r="AL50" s="137"/>
      <c r="AM50" s="144"/>
      <c r="AN50" s="144"/>
      <c r="AO50" s="144"/>
      <c r="AP50" s="144"/>
      <c r="AQ50" s="54">
        <f t="shared" si="24"/>
        <v>0.5</v>
      </c>
      <c r="AR50" s="55">
        <f t="shared" si="25"/>
        <v>2.5</v>
      </c>
      <c r="AS50" s="287">
        <f t="shared" si="22"/>
        <v>0</v>
      </c>
      <c r="AT50" s="57">
        <f t="shared" si="26"/>
        <v>2.5</v>
      </c>
      <c r="AU50" s="59"/>
    </row>
    <row r="51" spans="1:47" x14ac:dyDescent="0.25">
      <c r="A51" s="72">
        <f t="shared" si="27"/>
        <v>39</v>
      </c>
      <c r="B51" s="89" t="s">
        <v>203</v>
      </c>
      <c r="C51" s="85" t="s">
        <v>104</v>
      </c>
      <c r="D51" s="47" t="s">
        <v>99</v>
      </c>
      <c r="E51" s="114">
        <v>41276</v>
      </c>
      <c r="F51" s="48">
        <f>VLOOKUP(B51,'May,2013'!$B$6:$AN$98,39,0)</f>
        <v>0</v>
      </c>
      <c r="G51" s="48"/>
      <c r="H51" s="48"/>
      <c r="I51" s="49">
        <v>1</v>
      </c>
      <c r="J51" s="50">
        <f t="shared" si="23"/>
        <v>1</v>
      </c>
      <c r="K51" s="140"/>
      <c r="L51" s="51"/>
      <c r="M51" s="51"/>
      <c r="N51" s="51"/>
      <c r="O51" s="51"/>
      <c r="P51" s="133"/>
      <c r="Q51" s="286"/>
      <c r="R51" s="140"/>
      <c r="S51" s="51"/>
      <c r="T51" s="52"/>
      <c r="U51" s="52"/>
      <c r="V51" s="52"/>
      <c r="W51" s="137"/>
      <c r="X51" s="137"/>
      <c r="Y51" s="52"/>
      <c r="Z51" s="52"/>
      <c r="AA51" s="52"/>
      <c r="AB51" s="52"/>
      <c r="AC51" s="52"/>
      <c r="AD51" s="137"/>
      <c r="AE51" s="137"/>
      <c r="AF51" s="52"/>
      <c r="AG51" s="52"/>
      <c r="AH51" s="52"/>
      <c r="AI51" s="52"/>
      <c r="AJ51" s="52"/>
      <c r="AK51" s="137"/>
      <c r="AL51" s="137"/>
      <c r="AM51" s="144"/>
      <c r="AN51" s="144"/>
      <c r="AO51" s="144"/>
      <c r="AP51" s="144"/>
      <c r="AQ51" s="54">
        <f t="shared" si="24"/>
        <v>0</v>
      </c>
      <c r="AR51" s="55">
        <f t="shared" si="25"/>
        <v>1</v>
      </c>
      <c r="AS51" s="287">
        <f t="shared" si="22"/>
        <v>0</v>
      </c>
      <c r="AT51" s="57">
        <f t="shared" si="26"/>
        <v>1</v>
      </c>
      <c r="AU51" s="59"/>
    </row>
    <row r="52" spans="1:47" x14ac:dyDescent="0.25">
      <c r="A52" s="72">
        <f t="shared" si="27"/>
        <v>40</v>
      </c>
      <c r="B52" s="89" t="s">
        <v>204</v>
      </c>
      <c r="C52" s="85" t="s">
        <v>105</v>
      </c>
      <c r="D52" s="47" t="s">
        <v>99</v>
      </c>
      <c r="E52" s="114">
        <v>41288</v>
      </c>
      <c r="F52" s="48">
        <f>VLOOKUP(B52,'May,2013'!$B$6:$AN$98,39,0)</f>
        <v>0.5</v>
      </c>
      <c r="G52" s="48"/>
      <c r="H52" s="48"/>
      <c r="I52" s="49">
        <v>1</v>
      </c>
      <c r="J52" s="50">
        <f t="shared" si="23"/>
        <v>1.5</v>
      </c>
      <c r="K52" s="140"/>
      <c r="L52" s="51"/>
      <c r="M52" s="51"/>
      <c r="N52" s="51"/>
      <c r="O52" s="51"/>
      <c r="P52" s="133"/>
      <c r="Q52" s="286"/>
      <c r="R52" s="140"/>
      <c r="S52" s="51"/>
      <c r="T52" s="52"/>
      <c r="U52" s="52"/>
      <c r="V52" s="52"/>
      <c r="W52" s="137"/>
      <c r="X52" s="137"/>
      <c r="Y52" s="52"/>
      <c r="Z52" s="52"/>
      <c r="AA52" s="52"/>
      <c r="AB52" s="52"/>
      <c r="AC52" s="52"/>
      <c r="AD52" s="137"/>
      <c r="AE52" s="137"/>
      <c r="AF52" s="52"/>
      <c r="AG52" s="52"/>
      <c r="AH52" s="52"/>
      <c r="AI52" s="52"/>
      <c r="AJ52" s="52"/>
      <c r="AK52" s="137"/>
      <c r="AL52" s="137"/>
      <c r="AM52" s="144"/>
      <c r="AN52" s="144"/>
      <c r="AO52" s="144"/>
      <c r="AP52" s="144"/>
      <c r="AQ52" s="54">
        <f t="shared" si="24"/>
        <v>0</v>
      </c>
      <c r="AR52" s="55">
        <f t="shared" si="25"/>
        <v>1.5</v>
      </c>
      <c r="AS52" s="287">
        <f t="shared" si="22"/>
        <v>0</v>
      </c>
      <c r="AT52" s="57">
        <f t="shared" si="26"/>
        <v>1.5</v>
      </c>
      <c r="AU52" s="59"/>
    </row>
    <row r="53" spans="1:47" x14ac:dyDescent="0.25">
      <c r="A53" s="158">
        <f t="shared" si="27"/>
        <v>41</v>
      </c>
      <c r="B53" s="68" t="s">
        <v>257</v>
      </c>
      <c r="C53" s="97" t="s">
        <v>253</v>
      </c>
      <c r="D53" s="47" t="s">
        <v>99</v>
      </c>
      <c r="E53" s="114">
        <v>41393</v>
      </c>
      <c r="F53" s="48">
        <f>VLOOKUP(B53,'May,2013'!$B$6:$AN$98,39,0)</f>
        <v>0</v>
      </c>
      <c r="G53" s="70"/>
      <c r="H53" s="70"/>
      <c r="I53" s="159">
        <v>0</v>
      </c>
      <c r="J53" s="50">
        <f t="shared" si="23"/>
        <v>0</v>
      </c>
      <c r="K53" s="143"/>
      <c r="L53" s="98"/>
      <c r="M53" s="98"/>
      <c r="N53" s="98"/>
      <c r="O53" s="98"/>
      <c r="P53" s="136"/>
      <c r="Q53" s="288"/>
      <c r="R53" s="143"/>
      <c r="S53" s="98"/>
      <c r="T53" s="99"/>
      <c r="U53" s="99"/>
      <c r="V53" s="99"/>
      <c r="W53" s="147"/>
      <c r="X53" s="147"/>
      <c r="Y53" s="99"/>
      <c r="Z53" s="99"/>
      <c r="AA53" s="99"/>
      <c r="AB53" s="99"/>
      <c r="AC53" s="99"/>
      <c r="AD53" s="147"/>
      <c r="AE53" s="147"/>
      <c r="AF53" s="99"/>
      <c r="AG53" s="99"/>
      <c r="AH53" s="99"/>
      <c r="AI53" s="99"/>
      <c r="AJ53" s="99"/>
      <c r="AK53" s="147"/>
      <c r="AL53" s="147"/>
      <c r="AM53" s="293"/>
      <c r="AN53" s="293"/>
      <c r="AO53" s="293"/>
      <c r="AP53" s="293"/>
      <c r="AQ53" s="54">
        <f t="shared" si="24"/>
        <v>0</v>
      </c>
      <c r="AR53" s="55">
        <f t="shared" si="25"/>
        <v>0</v>
      </c>
      <c r="AS53" s="287">
        <f t="shared" si="22"/>
        <v>0</v>
      </c>
      <c r="AT53" s="57">
        <f t="shared" si="26"/>
        <v>0</v>
      </c>
      <c r="AU53" s="101"/>
    </row>
    <row r="54" spans="1:47" x14ac:dyDescent="0.25">
      <c r="A54" s="36">
        <v>8</v>
      </c>
      <c r="B54" s="37"/>
      <c r="C54" s="38" t="s">
        <v>256</v>
      </c>
      <c r="D54" s="37"/>
      <c r="E54" s="115"/>
      <c r="F54" s="48"/>
      <c r="G54" s="38"/>
      <c r="H54" s="38"/>
      <c r="I54" s="38"/>
      <c r="J54" s="39"/>
      <c r="K54" s="109"/>
      <c r="L54" s="40"/>
      <c r="M54" s="40"/>
      <c r="N54" s="40"/>
      <c r="O54" s="40"/>
      <c r="P54" s="132"/>
      <c r="Q54" s="284"/>
      <c r="R54" s="109"/>
      <c r="S54" s="40"/>
      <c r="T54" s="40"/>
      <c r="U54" s="40"/>
      <c r="V54" s="40"/>
      <c r="W54" s="132"/>
      <c r="X54" s="132"/>
      <c r="Y54" s="40"/>
      <c r="Z54" s="40"/>
      <c r="AA54" s="40"/>
      <c r="AB54" s="40"/>
      <c r="AC54" s="40"/>
      <c r="AD54" s="132"/>
      <c r="AE54" s="132"/>
      <c r="AF54" s="40"/>
      <c r="AG54" s="40"/>
      <c r="AH54" s="40"/>
      <c r="AI54" s="40"/>
      <c r="AJ54" s="40"/>
      <c r="AK54" s="132"/>
      <c r="AL54" s="132"/>
      <c r="AM54" s="109"/>
      <c r="AN54" s="109"/>
      <c r="AO54" s="109"/>
      <c r="AP54" s="109"/>
      <c r="AQ54" s="38"/>
      <c r="AR54" s="38"/>
      <c r="AS54" s="285"/>
      <c r="AT54" s="42"/>
      <c r="AU54" s="43"/>
    </row>
    <row r="55" spans="1:47" x14ac:dyDescent="0.25">
      <c r="A55" s="72">
        <f>A53+1</f>
        <v>42</v>
      </c>
      <c r="B55" s="46" t="s">
        <v>205</v>
      </c>
      <c r="C55" s="85" t="s">
        <v>176</v>
      </c>
      <c r="D55" s="47" t="s">
        <v>56</v>
      </c>
      <c r="E55" s="114">
        <v>41337</v>
      </c>
      <c r="F55" s="48">
        <f>VLOOKUP(B55,'May,2013'!$B$6:$AN$98,39,0)</f>
        <v>0</v>
      </c>
      <c r="G55" s="48"/>
      <c r="H55" s="48"/>
      <c r="I55" s="49">
        <v>1</v>
      </c>
      <c r="J55" s="50">
        <f>F55+G55+H55+I55</f>
        <v>1</v>
      </c>
      <c r="K55" s="140"/>
      <c r="L55" s="51"/>
      <c r="M55" s="51"/>
      <c r="N55" s="51"/>
      <c r="O55" s="51"/>
      <c r="P55" s="133"/>
      <c r="Q55" s="286"/>
      <c r="R55" s="140"/>
      <c r="S55" s="51"/>
      <c r="T55" s="52"/>
      <c r="U55" s="52"/>
      <c r="V55" s="52"/>
      <c r="W55" s="137"/>
      <c r="X55" s="137"/>
      <c r="Y55" s="52"/>
      <c r="Z55" s="52"/>
      <c r="AA55" s="52"/>
      <c r="AB55" s="52"/>
      <c r="AC55" s="52"/>
      <c r="AD55" s="137"/>
      <c r="AE55" s="137"/>
      <c r="AF55" s="52"/>
      <c r="AG55" s="52"/>
      <c r="AH55" s="52"/>
      <c r="AI55" s="52"/>
      <c r="AJ55" s="52"/>
      <c r="AK55" s="137"/>
      <c r="AL55" s="137"/>
      <c r="AM55" s="144"/>
      <c r="AN55" s="144"/>
      <c r="AO55" s="144"/>
      <c r="AP55" s="144"/>
      <c r="AQ55" s="54">
        <f t="shared" ref="AQ55:AQ57" si="28">SUM(K55:AP55)</f>
        <v>0</v>
      </c>
      <c r="AR55" s="55">
        <f>J55-AQ55</f>
        <v>1</v>
      </c>
      <c r="AS55" s="287">
        <f>IF(AR55&lt;0,AR55,0)</f>
        <v>0</v>
      </c>
      <c r="AT55" s="57">
        <f>AR55-AS55</f>
        <v>1</v>
      </c>
      <c r="AU55" s="59"/>
    </row>
    <row r="56" spans="1:47" x14ac:dyDescent="0.25">
      <c r="A56" s="72">
        <f>A55+1</f>
        <v>43</v>
      </c>
      <c r="B56" s="46" t="s">
        <v>206</v>
      </c>
      <c r="C56" s="127" t="s">
        <v>178</v>
      </c>
      <c r="D56" s="47" t="s">
        <v>56</v>
      </c>
      <c r="E56" s="119">
        <v>41334</v>
      </c>
      <c r="F56" s="48">
        <f>VLOOKUP(B56,'May,2013'!$B$6:$AN$98,39,0)</f>
        <v>0.5</v>
      </c>
      <c r="H56" s="48"/>
      <c r="I56" s="49">
        <v>1</v>
      </c>
      <c r="J56" s="50">
        <f>F56+G56+H56+I56</f>
        <v>1.5</v>
      </c>
      <c r="K56" s="143"/>
      <c r="L56" s="98"/>
      <c r="M56" s="98"/>
      <c r="N56" s="98"/>
      <c r="O56" s="98"/>
      <c r="P56" s="136"/>
      <c r="Q56" s="288"/>
      <c r="R56" s="143"/>
      <c r="S56" s="98"/>
      <c r="T56" s="98"/>
      <c r="U56" s="98"/>
      <c r="V56" s="98"/>
      <c r="W56" s="136"/>
      <c r="X56" s="136"/>
      <c r="Y56" s="98"/>
      <c r="Z56" s="98"/>
      <c r="AA56" s="98"/>
      <c r="AB56" s="98"/>
      <c r="AC56" s="98"/>
      <c r="AD56" s="136"/>
      <c r="AE56" s="136"/>
      <c r="AF56" s="98"/>
      <c r="AG56" s="98"/>
      <c r="AH56" s="98"/>
      <c r="AI56" s="98"/>
      <c r="AJ56" s="98"/>
      <c r="AK56" s="136"/>
      <c r="AL56" s="136"/>
      <c r="AM56" s="143">
        <v>0.5</v>
      </c>
      <c r="AN56" s="143"/>
      <c r="AO56" s="143"/>
      <c r="AP56" s="143"/>
      <c r="AQ56" s="54">
        <f t="shared" si="28"/>
        <v>0.5</v>
      </c>
      <c r="AR56" s="55">
        <f>J56-AQ56</f>
        <v>1</v>
      </c>
      <c r="AS56" s="287">
        <f>IF(AR56&lt;0,AR56,0)</f>
        <v>0</v>
      </c>
      <c r="AT56" s="57">
        <f>AR56-AS56</f>
        <v>1</v>
      </c>
      <c r="AU56" s="110"/>
    </row>
    <row r="57" spans="1:47" x14ac:dyDescent="0.25">
      <c r="A57" s="158">
        <f>A56+1</f>
        <v>44</v>
      </c>
      <c r="B57" s="96" t="s">
        <v>207</v>
      </c>
      <c r="C57" s="126" t="s">
        <v>194</v>
      </c>
      <c r="D57" s="47" t="s">
        <v>56</v>
      </c>
      <c r="E57" s="119">
        <v>41351</v>
      </c>
      <c r="F57" s="48">
        <f>VLOOKUP(B57,'May,2013'!$B$6:$AN$98,39,0)</f>
        <v>0</v>
      </c>
      <c r="G57" s="70"/>
      <c r="H57" s="70"/>
      <c r="I57" s="159">
        <v>1</v>
      </c>
      <c r="J57" s="50">
        <f>F57+G57+H57+I57</f>
        <v>1</v>
      </c>
      <c r="K57" s="143"/>
      <c r="L57" s="98"/>
      <c r="M57" s="98"/>
      <c r="N57" s="98"/>
      <c r="O57" s="98"/>
      <c r="P57" s="136"/>
      <c r="Q57" s="288"/>
      <c r="R57" s="143"/>
      <c r="S57" s="98"/>
      <c r="T57" s="99"/>
      <c r="U57" s="99"/>
      <c r="V57" s="99"/>
      <c r="W57" s="147"/>
      <c r="X57" s="147"/>
      <c r="Y57" s="99"/>
      <c r="Z57" s="99"/>
      <c r="AA57" s="99"/>
      <c r="AB57" s="99"/>
      <c r="AC57" s="99"/>
      <c r="AD57" s="147"/>
      <c r="AE57" s="147"/>
      <c r="AF57" s="99"/>
      <c r="AG57" s="99"/>
      <c r="AH57" s="99"/>
      <c r="AI57" s="99"/>
      <c r="AJ57" s="99"/>
      <c r="AK57" s="147"/>
      <c r="AL57" s="147"/>
      <c r="AM57" s="293"/>
      <c r="AN57" s="293"/>
      <c r="AO57" s="293"/>
      <c r="AP57" s="293"/>
      <c r="AQ57" s="54">
        <f t="shared" si="28"/>
        <v>0</v>
      </c>
      <c r="AR57" s="55">
        <f>J57-AQ57</f>
        <v>1</v>
      </c>
      <c r="AS57" s="287">
        <f>IF(AR57&lt;0,AR57,0)</f>
        <v>0</v>
      </c>
      <c r="AT57" s="57">
        <f>AR57-AS57</f>
        <v>1</v>
      </c>
      <c r="AU57" s="101"/>
    </row>
    <row r="58" spans="1:47" x14ac:dyDescent="0.25">
      <c r="A58" s="36">
        <v>9</v>
      </c>
      <c r="B58" s="37"/>
      <c r="C58" s="38" t="s">
        <v>106</v>
      </c>
      <c r="D58" s="37"/>
      <c r="E58" s="115"/>
      <c r="F58" s="48"/>
      <c r="G58" s="38"/>
      <c r="H58" s="38"/>
      <c r="I58" s="38"/>
      <c r="J58" s="39"/>
      <c r="K58" s="109"/>
      <c r="L58" s="40"/>
      <c r="M58" s="40"/>
      <c r="N58" s="40"/>
      <c r="O58" s="40"/>
      <c r="P58" s="132"/>
      <c r="Q58" s="284"/>
      <c r="R58" s="109"/>
      <c r="S58" s="40"/>
      <c r="T58" s="40"/>
      <c r="U58" s="40"/>
      <c r="V58" s="40"/>
      <c r="W58" s="132"/>
      <c r="X58" s="132"/>
      <c r="Y58" s="40"/>
      <c r="Z58" s="40"/>
      <c r="AA58" s="40"/>
      <c r="AB58" s="40"/>
      <c r="AC58" s="40"/>
      <c r="AD58" s="132"/>
      <c r="AE58" s="132"/>
      <c r="AF58" s="40"/>
      <c r="AG58" s="40"/>
      <c r="AH58" s="40"/>
      <c r="AI58" s="40"/>
      <c r="AJ58" s="40"/>
      <c r="AK58" s="132"/>
      <c r="AL58" s="132"/>
      <c r="AM58" s="109"/>
      <c r="AN58" s="109"/>
      <c r="AO58" s="109"/>
      <c r="AP58" s="109"/>
      <c r="AQ58" s="38"/>
      <c r="AR58" s="38"/>
      <c r="AS58" s="285"/>
      <c r="AT58" s="42"/>
      <c r="AU58" s="43"/>
    </row>
    <row r="59" spans="1:47" x14ac:dyDescent="0.25">
      <c r="A59" s="45">
        <f>A57+1</f>
        <v>45</v>
      </c>
      <c r="B59" s="46" t="s">
        <v>107</v>
      </c>
      <c r="C59" s="64" t="s">
        <v>108</v>
      </c>
      <c r="D59" s="47" t="s">
        <v>64</v>
      </c>
      <c r="E59" s="114">
        <v>39022</v>
      </c>
      <c r="F59" s="48">
        <f>VLOOKUP(B59,'May,2013'!$B$6:$AN$98,39,0)</f>
        <v>5.5</v>
      </c>
      <c r="G59" s="48"/>
      <c r="H59" s="48"/>
      <c r="I59" s="49">
        <v>1</v>
      </c>
      <c r="J59" s="50">
        <f>F59+G59+H59+I59</f>
        <v>6.5</v>
      </c>
      <c r="K59" s="51"/>
      <c r="L59" s="51"/>
      <c r="M59" s="51"/>
      <c r="N59" s="51"/>
      <c r="O59" s="51"/>
      <c r="P59" s="133"/>
      <c r="Q59" s="286"/>
      <c r="R59" s="140"/>
      <c r="S59" s="51">
        <v>0.5</v>
      </c>
      <c r="T59" s="52"/>
      <c r="U59" s="52"/>
      <c r="V59" s="52"/>
      <c r="W59" s="137"/>
      <c r="X59" s="137"/>
      <c r="Y59" s="52">
        <v>0.5</v>
      </c>
      <c r="Z59" s="52"/>
      <c r="AA59" s="52"/>
      <c r="AB59" s="52"/>
      <c r="AC59" s="52"/>
      <c r="AD59" s="137"/>
      <c r="AE59" s="137"/>
      <c r="AF59" s="52"/>
      <c r="AG59" s="52"/>
      <c r="AH59" s="52"/>
      <c r="AI59" s="52"/>
      <c r="AJ59" s="52"/>
      <c r="AK59" s="137"/>
      <c r="AL59" s="137"/>
      <c r="AM59" s="144"/>
      <c r="AN59" s="144"/>
      <c r="AO59" s="144"/>
      <c r="AP59" s="144"/>
      <c r="AQ59" s="54">
        <f t="shared" ref="AQ59:AQ61" si="29">SUM(K59:AP59)</f>
        <v>1</v>
      </c>
      <c r="AR59" s="55">
        <f>J59-AQ59</f>
        <v>5.5</v>
      </c>
      <c r="AS59" s="287">
        <f>IF(AR59&lt;0,AR59,0)</f>
        <v>0</v>
      </c>
      <c r="AT59" s="57">
        <f>AR59-AS59</f>
        <v>5.5</v>
      </c>
      <c r="AU59" s="59"/>
    </row>
    <row r="60" spans="1:47" x14ac:dyDescent="0.25">
      <c r="A60" s="72">
        <f>A59+1</f>
        <v>46</v>
      </c>
      <c r="B60" s="46" t="s">
        <v>109</v>
      </c>
      <c r="C60" s="73" t="s">
        <v>110</v>
      </c>
      <c r="D60" s="47" t="s">
        <v>56</v>
      </c>
      <c r="E60" s="114">
        <v>39546</v>
      </c>
      <c r="F60" s="48">
        <f>VLOOKUP(B60,'May,2013'!$B$6:$AN$98,39,0)</f>
        <v>1.5</v>
      </c>
      <c r="G60" s="48"/>
      <c r="H60" s="48"/>
      <c r="I60" s="49">
        <v>1</v>
      </c>
      <c r="J60" s="50">
        <f>F60+G60+H60+I60</f>
        <v>2.5</v>
      </c>
      <c r="K60" s="140"/>
      <c r="L60" s="51"/>
      <c r="M60" s="51"/>
      <c r="N60" s="51"/>
      <c r="O60" s="51"/>
      <c r="P60" s="133"/>
      <c r="Q60" s="286"/>
      <c r="R60" s="140"/>
      <c r="S60" s="51"/>
      <c r="T60" s="52"/>
      <c r="U60" s="52"/>
      <c r="V60" s="52"/>
      <c r="W60" s="137"/>
      <c r="X60" s="137"/>
      <c r="Y60" s="52"/>
      <c r="Z60" s="52"/>
      <c r="AA60" s="52"/>
      <c r="AB60" s="52"/>
      <c r="AC60" s="52"/>
      <c r="AD60" s="137"/>
      <c r="AE60" s="137"/>
      <c r="AF60" s="52"/>
      <c r="AG60" s="52"/>
      <c r="AH60" s="52">
        <v>0.5</v>
      </c>
      <c r="AI60" s="52"/>
      <c r="AJ60" s="52"/>
      <c r="AK60" s="137"/>
      <c r="AL60" s="137"/>
      <c r="AM60" s="144"/>
      <c r="AN60" s="144"/>
      <c r="AO60" s="144"/>
      <c r="AP60" s="144"/>
      <c r="AQ60" s="54">
        <f t="shared" si="29"/>
        <v>0.5</v>
      </c>
      <c r="AR60" s="55">
        <f>J60-AQ60</f>
        <v>2</v>
      </c>
      <c r="AS60" s="287">
        <f>IF(AR60&lt;0,AR60,0)</f>
        <v>0</v>
      </c>
      <c r="AT60" s="57">
        <f>AR60-AS60</f>
        <v>2</v>
      </c>
      <c r="AU60" s="59"/>
    </row>
    <row r="61" spans="1:47" x14ac:dyDescent="0.25">
      <c r="A61" s="72">
        <f>A60+1</f>
        <v>47</v>
      </c>
      <c r="B61" s="46" t="s">
        <v>111</v>
      </c>
      <c r="C61" s="64" t="s">
        <v>112</v>
      </c>
      <c r="D61" s="47" t="s">
        <v>56</v>
      </c>
      <c r="E61" s="114">
        <v>39581</v>
      </c>
      <c r="F61" s="48">
        <f>VLOOKUP(B61,'May,2013'!$B$6:$AN$98,39,0)</f>
        <v>9</v>
      </c>
      <c r="G61" s="48"/>
      <c r="H61" s="48"/>
      <c r="I61" s="49">
        <v>1</v>
      </c>
      <c r="J61" s="50">
        <f>F61+G61+H61+I61</f>
        <v>10</v>
      </c>
      <c r="K61" s="140"/>
      <c r="L61" s="51"/>
      <c r="M61" s="51"/>
      <c r="N61" s="51"/>
      <c r="O61" s="51"/>
      <c r="P61" s="133"/>
      <c r="Q61" s="286"/>
      <c r="R61" s="140"/>
      <c r="S61" s="51"/>
      <c r="T61" s="52"/>
      <c r="U61" s="52"/>
      <c r="V61" s="52">
        <v>1</v>
      </c>
      <c r="W61" s="137"/>
      <c r="X61" s="137"/>
      <c r="Y61" s="52"/>
      <c r="Z61" s="52"/>
      <c r="AA61" s="52"/>
      <c r="AB61" s="52"/>
      <c r="AC61" s="52"/>
      <c r="AD61" s="137"/>
      <c r="AE61" s="137"/>
      <c r="AF61" s="52"/>
      <c r="AG61" s="52"/>
      <c r="AH61" s="52"/>
      <c r="AI61" s="52"/>
      <c r="AJ61" s="52"/>
      <c r="AK61" s="137"/>
      <c r="AL61" s="137"/>
      <c r="AM61" s="144">
        <v>1</v>
      </c>
      <c r="AN61" s="144"/>
      <c r="AO61" s="144"/>
      <c r="AP61" s="144"/>
      <c r="AQ61" s="54">
        <f t="shared" si="29"/>
        <v>2</v>
      </c>
      <c r="AR61" s="55">
        <f>J61-AQ61</f>
        <v>8</v>
      </c>
      <c r="AS61" s="287">
        <f>IF(AR61&lt;0,AR61,0)</f>
        <v>0</v>
      </c>
      <c r="AT61" s="57">
        <f>AR61-AS61</f>
        <v>8</v>
      </c>
      <c r="AU61" s="59"/>
    </row>
    <row r="62" spans="1:47" x14ac:dyDescent="0.25">
      <c r="A62" s="36">
        <v>10</v>
      </c>
      <c r="B62" s="37"/>
      <c r="C62" s="38" t="s">
        <v>113</v>
      </c>
      <c r="D62" s="37"/>
      <c r="E62" s="115"/>
      <c r="F62" s="48"/>
      <c r="G62" s="38"/>
      <c r="H62" s="38"/>
      <c r="I62" s="38"/>
      <c r="J62" s="39"/>
      <c r="K62" s="109"/>
      <c r="L62" s="40"/>
      <c r="M62" s="40"/>
      <c r="N62" s="40"/>
      <c r="O62" s="40"/>
      <c r="P62" s="132"/>
      <c r="Q62" s="284"/>
      <c r="R62" s="109"/>
      <c r="S62" s="40"/>
      <c r="T62" s="40"/>
      <c r="U62" s="40"/>
      <c r="V62" s="40"/>
      <c r="W62" s="132"/>
      <c r="X62" s="132"/>
      <c r="Y62" s="40"/>
      <c r="Z62" s="40"/>
      <c r="AA62" s="40"/>
      <c r="AB62" s="40"/>
      <c r="AC62" s="40"/>
      <c r="AD62" s="132"/>
      <c r="AE62" s="132"/>
      <c r="AF62" s="40"/>
      <c r="AG62" s="40"/>
      <c r="AH62" s="40"/>
      <c r="AI62" s="40"/>
      <c r="AJ62" s="40"/>
      <c r="AK62" s="132"/>
      <c r="AL62" s="132"/>
      <c r="AM62" s="109"/>
      <c r="AN62" s="109"/>
      <c r="AO62" s="109"/>
      <c r="AP62" s="109"/>
      <c r="AQ62" s="38"/>
      <c r="AR62" s="38"/>
      <c r="AS62" s="285"/>
      <c r="AT62" s="42"/>
      <c r="AU62" s="43"/>
    </row>
    <row r="63" spans="1:47" x14ac:dyDescent="0.25">
      <c r="A63" s="45">
        <f>A61+1</f>
        <v>48</v>
      </c>
      <c r="B63" s="89" t="s">
        <v>114</v>
      </c>
      <c r="C63" s="47" t="s">
        <v>115</v>
      </c>
      <c r="D63" s="47" t="s">
        <v>64</v>
      </c>
      <c r="E63" s="114">
        <v>39510</v>
      </c>
      <c r="F63" s="48">
        <f>VLOOKUP(B63,'May,2013'!$B$6:$AN$98,39,0)</f>
        <v>12</v>
      </c>
      <c r="G63" s="48"/>
      <c r="H63" s="48"/>
      <c r="I63" s="49">
        <v>1</v>
      </c>
      <c r="J63" s="50">
        <f>F63+G63+H63+I63</f>
        <v>13</v>
      </c>
      <c r="K63" s="140"/>
      <c r="L63" s="51"/>
      <c r="M63" s="51"/>
      <c r="N63" s="51"/>
      <c r="O63" s="51"/>
      <c r="P63" s="133"/>
      <c r="Q63" s="286"/>
      <c r="R63" s="140"/>
      <c r="S63" s="51"/>
      <c r="T63" s="52"/>
      <c r="U63" s="52"/>
      <c r="V63" s="52"/>
      <c r="W63" s="137"/>
      <c r="X63" s="137"/>
      <c r="Y63" s="52"/>
      <c r="Z63" s="52"/>
      <c r="AA63" s="52"/>
      <c r="AB63" s="52"/>
      <c r="AC63" s="52"/>
      <c r="AD63" s="137"/>
      <c r="AE63" s="137"/>
      <c r="AF63" s="52"/>
      <c r="AG63" s="52"/>
      <c r="AH63" s="52"/>
      <c r="AI63" s="52"/>
      <c r="AJ63" s="52"/>
      <c r="AK63" s="137"/>
      <c r="AL63" s="137"/>
      <c r="AM63" s="144"/>
      <c r="AN63" s="144"/>
      <c r="AO63" s="144"/>
      <c r="AP63" s="144"/>
      <c r="AQ63" s="54">
        <f t="shared" ref="AQ63:AQ68" si="30">SUM(K63:AP63)</f>
        <v>0</v>
      </c>
      <c r="AR63" s="55">
        <f t="shared" ref="AR63:AR68" si="31">J63-AQ63</f>
        <v>13</v>
      </c>
      <c r="AS63" s="287">
        <f t="shared" ref="AS63:AS68" si="32">IF(AR63&lt;0,AR63,0)</f>
        <v>0</v>
      </c>
      <c r="AT63" s="57">
        <f t="shared" ref="AT63:AT68" si="33">AR63-AS63</f>
        <v>13</v>
      </c>
      <c r="AU63" s="59"/>
    </row>
    <row r="64" spans="1:47" x14ac:dyDescent="0.25">
      <c r="A64" s="72">
        <f>A63+1</f>
        <v>49</v>
      </c>
      <c r="B64" s="46" t="s">
        <v>116</v>
      </c>
      <c r="C64" s="73" t="s">
        <v>117</v>
      </c>
      <c r="D64" s="47" t="s">
        <v>56</v>
      </c>
      <c r="E64" s="114">
        <v>40513</v>
      </c>
      <c r="F64" s="48">
        <f>VLOOKUP(B64,'May,2013'!$B$6:$AN$98,39,0)</f>
        <v>3</v>
      </c>
      <c r="G64" s="48"/>
      <c r="H64" s="48"/>
      <c r="I64" s="49">
        <v>1</v>
      </c>
      <c r="J64" s="50">
        <f>F64+G64+H64+I64</f>
        <v>4</v>
      </c>
      <c r="K64" s="140"/>
      <c r="L64" s="51">
        <v>1</v>
      </c>
      <c r="M64" s="51"/>
      <c r="N64" s="51"/>
      <c r="O64" s="51"/>
      <c r="P64" s="133"/>
      <c r="Q64" s="286"/>
      <c r="R64" s="140"/>
      <c r="S64" s="51">
        <v>1</v>
      </c>
      <c r="T64" s="52"/>
      <c r="U64" s="52"/>
      <c r="V64" s="51"/>
      <c r="W64" s="133"/>
      <c r="X64" s="133"/>
      <c r="Y64" s="51">
        <v>0.5</v>
      </c>
      <c r="Z64" s="51">
        <v>1</v>
      </c>
      <c r="AA64" s="52">
        <v>1</v>
      </c>
      <c r="AB64" s="52">
        <v>1</v>
      </c>
      <c r="AC64" s="51">
        <v>1</v>
      </c>
      <c r="AD64" s="133"/>
      <c r="AE64" s="133"/>
      <c r="AF64" s="51"/>
      <c r="AG64" s="51"/>
      <c r="AH64" s="52"/>
      <c r="AI64" s="52"/>
      <c r="AJ64" s="52"/>
      <c r="AK64" s="137"/>
      <c r="AL64" s="137"/>
      <c r="AM64" s="144"/>
      <c r="AN64" s="144">
        <v>1</v>
      </c>
      <c r="AO64" s="144"/>
      <c r="AP64" s="144"/>
      <c r="AQ64" s="54">
        <f t="shared" si="30"/>
        <v>7.5</v>
      </c>
      <c r="AR64" s="55">
        <f t="shared" si="31"/>
        <v>-3.5</v>
      </c>
      <c r="AS64" s="287">
        <f t="shared" si="32"/>
        <v>-3.5</v>
      </c>
      <c r="AT64" s="57">
        <f t="shared" si="33"/>
        <v>0</v>
      </c>
      <c r="AU64" s="59"/>
    </row>
    <row r="65" spans="1:47" x14ac:dyDescent="0.25">
      <c r="A65" s="72">
        <f>A64+1</f>
        <v>50</v>
      </c>
      <c r="B65" s="46" t="s">
        <v>118</v>
      </c>
      <c r="C65" s="62" t="s">
        <v>119</v>
      </c>
      <c r="D65" s="47" t="s">
        <v>99</v>
      </c>
      <c r="E65" s="114">
        <v>40393</v>
      </c>
      <c r="F65" s="48">
        <f>VLOOKUP(B65,'May,2013'!$B$6:$AN$98,39,0)</f>
        <v>5</v>
      </c>
      <c r="G65" s="48"/>
      <c r="H65" s="48"/>
      <c r="I65" s="49">
        <v>1</v>
      </c>
      <c r="J65" s="50">
        <f>F65+G65+H65+I65</f>
        <v>6</v>
      </c>
      <c r="K65" s="140"/>
      <c r="L65" s="51"/>
      <c r="M65" s="51"/>
      <c r="N65" s="51"/>
      <c r="O65" s="51"/>
      <c r="P65" s="133"/>
      <c r="Q65" s="286"/>
      <c r="R65" s="140"/>
      <c r="S65" s="51"/>
      <c r="T65" s="52"/>
      <c r="U65" s="52"/>
      <c r="V65" s="51"/>
      <c r="W65" s="133"/>
      <c r="X65" s="133"/>
      <c r="Y65" s="51"/>
      <c r="Z65" s="51"/>
      <c r="AA65" s="52"/>
      <c r="AB65" s="52"/>
      <c r="AC65" s="52"/>
      <c r="AD65" s="137"/>
      <c r="AE65" s="137"/>
      <c r="AF65" s="52"/>
      <c r="AG65" s="52"/>
      <c r="AH65" s="52"/>
      <c r="AI65" s="52"/>
      <c r="AJ65" s="52"/>
      <c r="AK65" s="137"/>
      <c r="AL65" s="137"/>
      <c r="AM65" s="144"/>
      <c r="AN65" s="144"/>
      <c r="AO65" s="144"/>
      <c r="AP65" s="144"/>
      <c r="AQ65" s="54">
        <f t="shared" si="30"/>
        <v>0</v>
      </c>
      <c r="AR65" s="55">
        <f t="shared" si="31"/>
        <v>6</v>
      </c>
      <c r="AS65" s="287">
        <f t="shared" si="32"/>
        <v>0</v>
      </c>
      <c r="AT65" s="57">
        <f t="shared" si="33"/>
        <v>6</v>
      </c>
      <c r="AU65" s="59"/>
    </row>
    <row r="66" spans="1:47" x14ac:dyDescent="0.25">
      <c r="A66" s="72">
        <f>A65+1</f>
        <v>51</v>
      </c>
      <c r="B66" s="46" t="s">
        <v>122</v>
      </c>
      <c r="C66" s="65" t="s">
        <v>123</v>
      </c>
      <c r="D66" s="47" t="s">
        <v>56</v>
      </c>
      <c r="E66" s="114">
        <v>41031</v>
      </c>
      <c r="F66" s="48">
        <f>VLOOKUP(B66,'May,2013'!$B$6:$AN$98,39,0)</f>
        <v>3</v>
      </c>
      <c r="G66" s="48"/>
      <c r="H66" s="48"/>
      <c r="I66" s="49">
        <v>1</v>
      </c>
      <c r="J66" s="50">
        <f>F66+G66+H66+I66</f>
        <v>4</v>
      </c>
      <c r="K66" s="140"/>
      <c r="L66" s="51"/>
      <c r="M66" s="51"/>
      <c r="N66" s="51"/>
      <c r="O66" s="51"/>
      <c r="P66" s="133"/>
      <c r="Q66" s="286"/>
      <c r="R66" s="140"/>
      <c r="S66" s="51"/>
      <c r="T66" s="52"/>
      <c r="U66" s="52"/>
      <c r="V66" s="52"/>
      <c r="W66" s="137"/>
      <c r="X66" s="137"/>
      <c r="Y66" s="52"/>
      <c r="Z66" s="52"/>
      <c r="AA66" s="52"/>
      <c r="AB66" s="52"/>
      <c r="AC66" s="52"/>
      <c r="AD66" s="137"/>
      <c r="AE66" s="137"/>
      <c r="AF66" s="52"/>
      <c r="AG66" s="52"/>
      <c r="AH66" s="52"/>
      <c r="AI66" s="52"/>
      <c r="AJ66" s="52"/>
      <c r="AK66" s="137"/>
      <c r="AL66" s="137"/>
      <c r="AM66" s="144"/>
      <c r="AN66" s="144"/>
      <c r="AO66" s="144"/>
      <c r="AP66" s="144"/>
      <c r="AQ66" s="54">
        <f t="shared" si="30"/>
        <v>0</v>
      </c>
      <c r="AR66" s="55">
        <f t="shared" si="31"/>
        <v>4</v>
      </c>
      <c r="AS66" s="287">
        <f t="shared" si="32"/>
        <v>0</v>
      </c>
      <c r="AT66" s="57">
        <f t="shared" si="33"/>
        <v>4</v>
      </c>
      <c r="AU66" s="59"/>
    </row>
    <row r="67" spans="1:47" x14ac:dyDescent="0.25">
      <c r="A67" s="72">
        <f>A66+1</f>
        <v>52</v>
      </c>
      <c r="B67" s="67" t="s">
        <v>126</v>
      </c>
      <c r="C67" s="65" t="s">
        <v>127</v>
      </c>
      <c r="D67" s="47" t="s">
        <v>56</v>
      </c>
      <c r="E67" s="114">
        <v>41078</v>
      </c>
      <c r="F67" s="48">
        <f>VLOOKUP(B67,'May,2013'!$B$6:$AN$98,39,0)</f>
        <v>4</v>
      </c>
      <c r="G67" s="48"/>
      <c r="H67" s="48"/>
      <c r="I67" s="49">
        <v>1</v>
      </c>
      <c r="J67" s="50">
        <f t="shared" ref="J67:J68" si="34">F67+G67+H67+I67</f>
        <v>5</v>
      </c>
      <c r="K67" s="140"/>
      <c r="L67" s="51">
        <v>1</v>
      </c>
      <c r="M67" s="51"/>
      <c r="N67" s="51"/>
      <c r="O67" s="51"/>
      <c r="P67" s="133"/>
      <c r="Q67" s="286"/>
      <c r="R67" s="140"/>
      <c r="S67" s="51"/>
      <c r="T67" s="52"/>
      <c r="U67" s="52"/>
      <c r="V67" s="52"/>
      <c r="W67" s="137"/>
      <c r="X67" s="137"/>
      <c r="Y67" s="52"/>
      <c r="Z67" s="52"/>
      <c r="AA67" s="52"/>
      <c r="AB67" s="52"/>
      <c r="AC67" s="52"/>
      <c r="AD67" s="137"/>
      <c r="AE67" s="137"/>
      <c r="AF67" s="52"/>
      <c r="AG67" s="52"/>
      <c r="AH67" s="52"/>
      <c r="AI67" s="52"/>
      <c r="AJ67" s="52"/>
      <c r="AK67" s="137"/>
      <c r="AL67" s="137"/>
      <c r="AM67" s="144"/>
      <c r="AN67" s="144"/>
      <c r="AO67" s="144"/>
      <c r="AP67" s="144"/>
      <c r="AQ67" s="54">
        <f t="shared" si="30"/>
        <v>1</v>
      </c>
      <c r="AR67" s="55">
        <f t="shared" si="31"/>
        <v>4</v>
      </c>
      <c r="AS67" s="287">
        <f t="shared" si="32"/>
        <v>0</v>
      </c>
      <c r="AT67" s="57">
        <f t="shared" si="33"/>
        <v>4</v>
      </c>
      <c r="AU67" s="59"/>
    </row>
    <row r="68" spans="1:47" x14ac:dyDescent="0.25">
      <c r="A68" s="158">
        <f>A67+1</f>
        <v>53</v>
      </c>
      <c r="B68" s="67" t="s">
        <v>242</v>
      </c>
      <c r="C68" s="215" t="s">
        <v>241</v>
      </c>
      <c r="D68" s="47" t="s">
        <v>56</v>
      </c>
      <c r="E68" s="116">
        <v>41365</v>
      </c>
      <c r="F68" s="48">
        <f>VLOOKUP(B68,'May,2013'!$B$6:$AN$98,39,0)</f>
        <v>0</v>
      </c>
      <c r="G68" s="48"/>
      <c r="H68" s="48"/>
      <c r="I68" s="49">
        <v>1</v>
      </c>
      <c r="J68" s="50">
        <f t="shared" si="34"/>
        <v>1</v>
      </c>
      <c r="K68" s="143"/>
      <c r="L68" s="98"/>
      <c r="M68" s="98"/>
      <c r="N68" s="98"/>
      <c r="O68" s="98"/>
      <c r="P68" s="136"/>
      <c r="Q68" s="288"/>
      <c r="R68" s="143"/>
      <c r="S68" s="98"/>
      <c r="T68" s="99"/>
      <c r="U68" s="99"/>
      <c r="V68" s="99"/>
      <c r="W68" s="147"/>
      <c r="X68" s="147"/>
      <c r="Y68" s="99"/>
      <c r="Z68" s="99"/>
      <c r="AA68" s="99"/>
      <c r="AB68" s="99"/>
      <c r="AC68" s="99"/>
      <c r="AD68" s="147"/>
      <c r="AE68" s="147"/>
      <c r="AF68" s="99"/>
      <c r="AG68" s="99"/>
      <c r="AH68" s="99"/>
      <c r="AI68" s="99"/>
      <c r="AJ68" s="99"/>
      <c r="AK68" s="147"/>
      <c r="AL68" s="147"/>
      <c r="AM68" s="293"/>
      <c r="AN68" s="293"/>
      <c r="AO68" s="293"/>
      <c r="AP68" s="293"/>
      <c r="AQ68" s="54">
        <f t="shared" si="30"/>
        <v>0</v>
      </c>
      <c r="AR68" s="55">
        <f t="shared" si="31"/>
        <v>1</v>
      </c>
      <c r="AS68" s="287">
        <f t="shared" si="32"/>
        <v>0</v>
      </c>
      <c r="AT68" s="57">
        <f t="shared" si="33"/>
        <v>1</v>
      </c>
      <c r="AU68" s="101"/>
    </row>
    <row r="69" spans="1:47" x14ac:dyDescent="0.25">
      <c r="A69" s="36">
        <v>11</v>
      </c>
      <c r="B69" s="37"/>
      <c r="C69" s="38" t="s">
        <v>130</v>
      </c>
      <c r="D69" s="37"/>
      <c r="E69" s="115"/>
      <c r="F69" s="48"/>
      <c r="G69" s="38"/>
      <c r="H69" s="38"/>
      <c r="I69" s="38"/>
      <c r="J69" s="39"/>
      <c r="K69" s="109"/>
      <c r="L69" s="40"/>
      <c r="M69" s="40"/>
      <c r="N69" s="40"/>
      <c r="O69" s="40"/>
      <c r="P69" s="132"/>
      <c r="Q69" s="284"/>
      <c r="R69" s="109"/>
      <c r="S69" s="40"/>
      <c r="T69" s="40"/>
      <c r="U69" s="40"/>
      <c r="V69" s="40"/>
      <c r="W69" s="132"/>
      <c r="X69" s="132"/>
      <c r="Y69" s="40"/>
      <c r="Z69" s="40"/>
      <c r="AA69" s="40"/>
      <c r="AB69" s="40"/>
      <c r="AC69" s="40"/>
      <c r="AD69" s="132"/>
      <c r="AE69" s="132"/>
      <c r="AF69" s="40"/>
      <c r="AG69" s="40"/>
      <c r="AH69" s="40"/>
      <c r="AI69" s="40"/>
      <c r="AJ69" s="40"/>
      <c r="AK69" s="132"/>
      <c r="AL69" s="132"/>
      <c r="AM69" s="109"/>
      <c r="AN69" s="109"/>
      <c r="AO69" s="109"/>
      <c r="AP69" s="109"/>
      <c r="AQ69" s="38"/>
      <c r="AR69" s="38"/>
      <c r="AS69" s="285"/>
      <c r="AT69" s="42"/>
      <c r="AU69" s="43"/>
    </row>
    <row r="70" spans="1:47" x14ac:dyDescent="0.25">
      <c r="A70" s="45">
        <f>A68+1</f>
        <v>54</v>
      </c>
      <c r="B70" s="46" t="s">
        <v>131</v>
      </c>
      <c r="C70" s="73" t="s">
        <v>132</v>
      </c>
      <c r="D70" s="47" t="s">
        <v>56</v>
      </c>
      <c r="E70" s="114">
        <v>40098</v>
      </c>
      <c r="F70" s="48">
        <f>VLOOKUP(B70,'May,2013'!$B$6:$AN$98,39,0)</f>
        <v>4</v>
      </c>
      <c r="G70" s="48"/>
      <c r="H70" s="48"/>
      <c r="I70" s="49">
        <v>1</v>
      </c>
      <c r="J70" s="50">
        <f>F70+G70+H70+I70</f>
        <v>5</v>
      </c>
      <c r="K70" s="140"/>
      <c r="L70" s="51"/>
      <c r="M70" s="51"/>
      <c r="N70" s="51"/>
      <c r="O70" s="51"/>
      <c r="P70" s="133"/>
      <c r="Q70" s="286"/>
      <c r="R70" s="140"/>
      <c r="S70" s="51"/>
      <c r="T70" s="52"/>
      <c r="U70" s="52"/>
      <c r="V70" s="52"/>
      <c r="W70" s="137"/>
      <c r="X70" s="137"/>
      <c r="Y70" s="52"/>
      <c r="Z70" s="52"/>
      <c r="AA70" s="52"/>
      <c r="AB70" s="52"/>
      <c r="AC70" s="52"/>
      <c r="AD70" s="137"/>
      <c r="AE70" s="137"/>
      <c r="AF70" s="52"/>
      <c r="AG70" s="52"/>
      <c r="AH70" s="52"/>
      <c r="AI70" s="52"/>
      <c r="AJ70" s="52"/>
      <c r="AK70" s="137"/>
      <c r="AL70" s="137"/>
      <c r="AM70" s="144"/>
      <c r="AN70" s="144"/>
      <c r="AO70" s="144"/>
      <c r="AP70" s="144"/>
      <c r="AQ70" s="54">
        <f>SUM(K70:AP70)</f>
        <v>0</v>
      </c>
      <c r="AR70" s="55">
        <f>J70-AQ70</f>
        <v>5</v>
      </c>
      <c r="AS70" s="287">
        <f>IF(AR70&lt;0,AR70,0)</f>
        <v>0</v>
      </c>
      <c r="AT70" s="57">
        <f>AR70-AS70</f>
        <v>5</v>
      </c>
      <c r="AU70" s="59"/>
    </row>
    <row r="71" spans="1:47" x14ac:dyDescent="0.25">
      <c r="A71" s="36">
        <v>12</v>
      </c>
      <c r="B71" s="37"/>
      <c r="C71" s="38" t="s">
        <v>133</v>
      </c>
      <c r="D71" s="37"/>
      <c r="E71" s="115"/>
      <c r="F71" s="48"/>
      <c r="G71" s="38"/>
      <c r="H71" s="38"/>
      <c r="I71" s="38"/>
      <c r="J71" s="39"/>
      <c r="K71" s="109"/>
      <c r="L71" s="40"/>
      <c r="M71" s="40"/>
      <c r="N71" s="40"/>
      <c r="O71" s="40"/>
      <c r="P71" s="132"/>
      <c r="Q71" s="284"/>
      <c r="R71" s="109"/>
      <c r="S71" s="40"/>
      <c r="T71" s="40"/>
      <c r="U71" s="40"/>
      <c r="V71" s="40"/>
      <c r="W71" s="132"/>
      <c r="X71" s="132"/>
      <c r="Y71" s="40"/>
      <c r="Z71" s="40"/>
      <c r="AA71" s="40"/>
      <c r="AB71" s="40"/>
      <c r="AC71" s="40"/>
      <c r="AD71" s="132"/>
      <c r="AE71" s="132"/>
      <c r="AF71" s="40"/>
      <c r="AG71" s="40"/>
      <c r="AH71" s="40"/>
      <c r="AI71" s="40"/>
      <c r="AJ71" s="40"/>
      <c r="AK71" s="132"/>
      <c r="AL71" s="132"/>
      <c r="AM71" s="109"/>
      <c r="AN71" s="109"/>
      <c r="AO71" s="109"/>
      <c r="AP71" s="109"/>
      <c r="AQ71" s="38"/>
      <c r="AR71" s="38"/>
      <c r="AS71" s="285"/>
      <c r="AT71" s="42"/>
      <c r="AU71" s="43"/>
    </row>
    <row r="72" spans="1:47" x14ac:dyDescent="0.25">
      <c r="A72" s="45">
        <f>A70+1</f>
        <v>55</v>
      </c>
      <c r="B72" s="46" t="s">
        <v>134</v>
      </c>
      <c r="C72" s="85" t="s">
        <v>135</v>
      </c>
      <c r="D72" s="47" t="s">
        <v>64</v>
      </c>
      <c r="E72" s="119">
        <v>40476</v>
      </c>
      <c r="F72" s="48">
        <f>VLOOKUP(B72,'May,2013'!$B$6:$AN$98,39,0)</f>
        <v>7.5</v>
      </c>
      <c r="G72" s="48"/>
      <c r="H72" s="48"/>
      <c r="I72" s="49">
        <v>1</v>
      </c>
      <c r="J72" s="50">
        <f t="shared" ref="J72:J81" si="35">F72+G72+H72+I72</f>
        <v>8.5</v>
      </c>
      <c r="K72" s="140"/>
      <c r="L72" s="51"/>
      <c r="M72" s="51"/>
      <c r="N72" s="51"/>
      <c r="O72" s="51"/>
      <c r="P72" s="133"/>
      <c r="Q72" s="286"/>
      <c r="R72" s="140"/>
      <c r="S72" s="51"/>
      <c r="T72" s="52"/>
      <c r="U72" s="52"/>
      <c r="V72" s="52"/>
      <c r="W72" s="137"/>
      <c r="X72" s="137"/>
      <c r="Y72" s="52"/>
      <c r="Z72" s="52"/>
      <c r="AA72" s="52"/>
      <c r="AB72" s="52"/>
      <c r="AC72" s="52"/>
      <c r="AD72" s="137"/>
      <c r="AE72" s="137"/>
      <c r="AF72" s="52"/>
      <c r="AG72" s="52"/>
      <c r="AH72" s="52"/>
      <c r="AI72" s="52"/>
      <c r="AJ72" s="52"/>
      <c r="AK72" s="137"/>
      <c r="AL72" s="137"/>
      <c r="AM72" s="144"/>
      <c r="AN72" s="144"/>
      <c r="AO72" s="144"/>
      <c r="AP72" s="144"/>
      <c r="AQ72" s="54">
        <f t="shared" ref="AQ72:AQ81" si="36">SUM(K72:AP72)</f>
        <v>0</v>
      </c>
      <c r="AR72" s="55">
        <f t="shared" ref="AR72:AR81" si="37">J72-AQ72</f>
        <v>8.5</v>
      </c>
      <c r="AS72" s="287">
        <f t="shared" ref="AS72:AS81" si="38">IF(AR72&lt;0,AR72,0)</f>
        <v>0</v>
      </c>
      <c r="AT72" s="57">
        <f t="shared" ref="AT72:AT81" si="39">AR72-AS72</f>
        <v>8.5</v>
      </c>
      <c r="AU72" s="59"/>
    </row>
    <row r="73" spans="1:47" s="95" customFormat="1" x14ac:dyDescent="0.25">
      <c r="A73" s="72">
        <f>A72+1</f>
        <v>56</v>
      </c>
      <c r="B73" s="67" t="s">
        <v>136</v>
      </c>
      <c r="C73" s="65" t="s">
        <v>137</v>
      </c>
      <c r="D73" s="65" t="s">
        <v>56</v>
      </c>
      <c r="E73" s="119">
        <v>40973</v>
      </c>
      <c r="F73" s="48">
        <f>VLOOKUP(B73,'May,2013'!$B$6:$AN$98,39,0)</f>
        <v>5.5</v>
      </c>
      <c r="G73" s="66"/>
      <c r="H73" s="66"/>
      <c r="I73" s="91">
        <v>1</v>
      </c>
      <c r="J73" s="92">
        <f t="shared" si="35"/>
        <v>6.5</v>
      </c>
      <c r="K73" s="140"/>
      <c r="L73" s="51"/>
      <c r="M73" s="51"/>
      <c r="N73" s="51"/>
      <c r="O73" s="51"/>
      <c r="P73" s="133"/>
      <c r="Q73" s="286"/>
      <c r="R73" s="140"/>
      <c r="S73" s="51"/>
      <c r="T73" s="52"/>
      <c r="U73" s="52"/>
      <c r="V73" s="52"/>
      <c r="W73" s="137"/>
      <c r="X73" s="137"/>
      <c r="Y73" s="52"/>
      <c r="Z73" s="52"/>
      <c r="AA73" s="52"/>
      <c r="AB73" s="52"/>
      <c r="AC73" s="52"/>
      <c r="AD73" s="137"/>
      <c r="AE73" s="137"/>
      <c r="AF73" s="52"/>
      <c r="AG73" s="52"/>
      <c r="AH73" s="52"/>
      <c r="AI73" s="52"/>
      <c r="AJ73" s="52"/>
      <c r="AK73" s="137"/>
      <c r="AL73" s="137"/>
      <c r="AM73" s="144"/>
      <c r="AN73" s="144"/>
      <c r="AO73" s="144"/>
      <c r="AP73" s="144"/>
      <c r="AQ73" s="54">
        <f t="shared" si="36"/>
        <v>0</v>
      </c>
      <c r="AR73" s="93">
        <f t="shared" si="37"/>
        <v>6.5</v>
      </c>
      <c r="AS73" s="287">
        <f t="shared" si="38"/>
        <v>0</v>
      </c>
      <c r="AT73" s="94">
        <f t="shared" si="39"/>
        <v>6.5</v>
      </c>
      <c r="AU73" s="53"/>
    </row>
    <row r="74" spans="1:47" s="95" customFormat="1" x14ac:dyDescent="0.25">
      <c r="A74" s="72">
        <f>A73+1</f>
        <v>57</v>
      </c>
      <c r="B74" s="67" t="s">
        <v>138</v>
      </c>
      <c r="C74" s="65" t="s">
        <v>139</v>
      </c>
      <c r="D74" s="65" t="s">
        <v>56</v>
      </c>
      <c r="E74" s="119">
        <v>40973</v>
      </c>
      <c r="F74" s="48">
        <f>VLOOKUP(B74,'May,2013'!$B$6:$AN$98,39,0)</f>
        <v>1.5</v>
      </c>
      <c r="G74" s="66"/>
      <c r="H74" s="66"/>
      <c r="I74" s="91">
        <v>1</v>
      </c>
      <c r="J74" s="92">
        <f t="shared" si="35"/>
        <v>2.5</v>
      </c>
      <c r="K74" s="140"/>
      <c r="L74" s="51"/>
      <c r="M74" s="51"/>
      <c r="N74" s="51"/>
      <c r="O74" s="51"/>
      <c r="P74" s="133"/>
      <c r="Q74" s="286"/>
      <c r="R74" s="140"/>
      <c r="S74" s="51"/>
      <c r="T74" s="52"/>
      <c r="U74" s="52"/>
      <c r="V74" s="52"/>
      <c r="W74" s="137"/>
      <c r="X74" s="137"/>
      <c r="Y74" s="52"/>
      <c r="Z74" s="52"/>
      <c r="AA74" s="52"/>
      <c r="AB74" s="52"/>
      <c r="AC74" s="52"/>
      <c r="AD74" s="137"/>
      <c r="AE74" s="137"/>
      <c r="AF74" s="52"/>
      <c r="AG74" s="52"/>
      <c r="AH74" s="52"/>
      <c r="AI74" s="52"/>
      <c r="AJ74" s="52">
        <v>1</v>
      </c>
      <c r="AK74" s="137"/>
      <c r="AL74" s="137"/>
      <c r="AM74" s="144">
        <v>1</v>
      </c>
      <c r="AN74" s="144">
        <v>1</v>
      </c>
      <c r="AO74" s="144"/>
      <c r="AP74" s="144"/>
      <c r="AQ74" s="54">
        <f t="shared" si="36"/>
        <v>3</v>
      </c>
      <c r="AR74" s="93">
        <f t="shared" si="37"/>
        <v>-0.5</v>
      </c>
      <c r="AS74" s="287">
        <f t="shared" si="38"/>
        <v>-0.5</v>
      </c>
      <c r="AT74" s="94">
        <f t="shared" si="39"/>
        <v>0</v>
      </c>
      <c r="AU74" s="53"/>
    </row>
    <row r="75" spans="1:47" x14ac:dyDescent="0.25">
      <c r="A75" s="72">
        <f>A74+1</f>
        <v>58</v>
      </c>
      <c r="B75" s="46" t="s">
        <v>140</v>
      </c>
      <c r="C75" s="64" t="s">
        <v>141</v>
      </c>
      <c r="D75" s="47" t="s">
        <v>56</v>
      </c>
      <c r="E75" s="119">
        <v>40742</v>
      </c>
      <c r="F75" s="48">
        <f>VLOOKUP(B75,'May,2013'!$B$6:$AN$98,39,0)</f>
        <v>2.5</v>
      </c>
      <c r="G75" s="48"/>
      <c r="H75" s="48"/>
      <c r="I75" s="49">
        <v>1</v>
      </c>
      <c r="J75" s="50">
        <f t="shared" si="35"/>
        <v>3.5</v>
      </c>
      <c r="K75" s="140"/>
      <c r="L75" s="51"/>
      <c r="M75" s="51"/>
      <c r="N75" s="51"/>
      <c r="O75" s="51"/>
      <c r="P75" s="133"/>
      <c r="Q75" s="286"/>
      <c r="R75" s="140"/>
      <c r="S75" s="51"/>
      <c r="T75" s="52"/>
      <c r="U75" s="52"/>
      <c r="V75" s="52"/>
      <c r="W75" s="137"/>
      <c r="X75" s="137"/>
      <c r="Y75" s="52"/>
      <c r="Z75" s="52"/>
      <c r="AA75" s="52"/>
      <c r="AB75" s="52"/>
      <c r="AC75" s="52"/>
      <c r="AD75" s="137"/>
      <c r="AE75" s="137"/>
      <c r="AF75" s="52"/>
      <c r="AG75" s="52"/>
      <c r="AH75" s="52"/>
      <c r="AI75" s="52"/>
      <c r="AJ75" s="52"/>
      <c r="AK75" s="137"/>
      <c r="AL75" s="137"/>
      <c r="AM75" s="144"/>
      <c r="AN75" s="144"/>
      <c r="AO75" s="144"/>
      <c r="AP75" s="144"/>
      <c r="AQ75" s="54">
        <f t="shared" si="36"/>
        <v>0</v>
      </c>
      <c r="AR75" s="55">
        <f t="shared" si="37"/>
        <v>3.5</v>
      </c>
      <c r="AS75" s="287">
        <f t="shared" si="38"/>
        <v>0</v>
      </c>
      <c r="AT75" s="57">
        <f t="shared" si="39"/>
        <v>3.5</v>
      </c>
      <c r="AU75" s="59"/>
    </row>
    <row r="76" spans="1:47" x14ac:dyDescent="0.25">
      <c r="A76" s="72">
        <f>A75+1</f>
        <v>59</v>
      </c>
      <c r="B76" s="89" t="s">
        <v>224</v>
      </c>
      <c r="C76" s="85" t="s">
        <v>144</v>
      </c>
      <c r="D76" s="47" t="s">
        <v>56</v>
      </c>
      <c r="E76" s="119">
        <v>41232</v>
      </c>
      <c r="F76" s="48">
        <f>VLOOKUP(B76,'May,2013'!$B$6:$AN$98,39,0)</f>
        <v>3.5</v>
      </c>
      <c r="G76" s="48"/>
      <c r="H76" s="48"/>
      <c r="I76" s="49">
        <v>1</v>
      </c>
      <c r="J76" s="50">
        <f t="shared" si="35"/>
        <v>4.5</v>
      </c>
      <c r="K76" s="140"/>
      <c r="L76" s="51"/>
      <c r="M76" s="51"/>
      <c r="N76" s="51"/>
      <c r="O76" s="51"/>
      <c r="P76" s="133"/>
      <c r="Q76" s="286"/>
      <c r="R76" s="140"/>
      <c r="S76" s="51"/>
      <c r="T76" s="52"/>
      <c r="U76" s="52"/>
      <c r="V76" s="52"/>
      <c r="W76" s="137"/>
      <c r="X76" s="137"/>
      <c r="Y76" s="52"/>
      <c r="Z76" s="52"/>
      <c r="AA76" s="52"/>
      <c r="AB76" s="52"/>
      <c r="AC76" s="52"/>
      <c r="AD76" s="137"/>
      <c r="AE76" s="137"/>
      <c r="AF76" s="52"/>
      <c r="AG76" s="52"/>
      <c r="AH76" s="52"/>
      <c r="AI76" s="52"/>
      <c r="AJ76" s="52"/>
      <c r="AK76" s="137"/>
      <c r="AL76" s="137"/>
      <c r="AM76" s="144"/>
      <c r="AN76" s="144"/>
      <c r="AO76" s="144"/>
      <c r="AP76" s="144"/>
      <c r="AQ76" s="54">
        <f t="shared" si="36"/>
        <v>0</v>
      </c>
      <c r="AR76" s="55">
        <f t="shared" si="37"/>
        <v>4.5</v>
      </c>
      <c r="AS76" s="287">
        <f t="shared" si="38"/>
        <v>0</v>
      </c>
      <c r="AT76" s="57">
        <f t="shared" si="39"/>
        <v>4.5</v>
      </c>
      <c r="AU76" s="59"/>
    </row>
    <row r="77" spans="1:47" x14ac:dyDescent="0.25">
      <c r="A77" s="72">
        <f>A78+1</f>
        <v>61</v>
      </c>
      <c r="B77" s="96" t="s">
        <v>209</v>
      </c>
      <c r="C77" s="126" t="s">
        <v>186</v>
      </c>
      <c r="D77" s="47" t="s">
        <v>56</v>
      </c>
      <c r="E77" s="119">
        <v>41246</v>
      </c>
      <c r="F77" s="48">
        <f>VLOOKUP(B77,'May,2013'!$B$6:$AN$98,39,0)</f>
        <v>1</v>
      </c>
      <c r="G77" s="70"/>
      <c r="H77" s="70"/>
      <c r="I77" s="49">
        <v>1</v>
      </c>
      <c r="J77" s="50">
        <f t="shared" si="35"/>
        <v>2</v>
      </c>
      <c r="K77" s="143"/>
      <c r="L77" s="98"/>
      <c r="M77" s="98"/>
      <c r="N77" s="98"/>
      <c r="O77" s="98"/>
      <c r="P77" s="136"/>
      <c r="Q77" s="288"/>
      <c r="R77" s="143"/>
      <c r="S77" s="98"/>
      <c r="T77" s="99"/>
      <c r="U77" s="99"/>
      <c r="V77" s="99"/>
      <c r="W77" s="147"/>
      <c r="X77" s="147"/>
      <c r="Y77" s="99"/>
      <c r="Z77" s="99"/>
      <c r="AA77" s="99"/>
      <c r="AB77" s="99"/>
      <c r="AC77" s="99"/>
      <c r="AD77" s="147"/>
      <c r="AE77" s="147"/>
      <c r="AF77" s="99"/>
      <c r="AG77" s="99"/>
      <c r="AH77" s="99"/>
      <c r="AI77" s="99"/>
      <c r="AJ77" s="99"/>
      <c r="AK77" s="147"/>
      <c r="AL77" s="147"/>
      <c r="AM77" s="293"/>
      <c r="AN77" s="293"/>
      <c r="AO77" s="293"/>
      <c r="AP77" s="293"/>
      <c r="AQ77" s="54">
        <f t="shared" si="36"/>
        <v>0</v>
      </c>
      <c r="AR77" s="55">
        <f t="shared" si="37"/>
        <v>2</v>
      </c>
      <c r="AS77" s="287">
        <f t="shared" si="38"/>
        <v>0</v>
      </c>
      <c r="AT77" s="57">
        <f t="shared" si="39"/>
        <v>2</v>
      </c>
      <c r="AU77" s="101"/>
    </row>
    <row r="78" spans="1:47" x14ac:dyDescent="0.25">
      <c r="A78" s="72">
        <f>A76+1</f>
        <v>60</v>
      </c>
      <c r="B78" s="96" t="s">
        <v>210</v>
      </c>
      <c r="C78" s="126" t="s">
        <v>187</v>
      </c>
      <c r="D78" s="47" t="s">
        <v>56</v>
      </c>
      <c r="E78" s="119">
        <v>41246</v>
      </c>
      <c r="F78" s="48">
        <f>VLOOKUP(B78,'May,2013'!$B$6:$AN$98,39,0)</f>
        <v>1</v>
      </c>
      <c r="G78" s="70"/>
      <c r="H78" s="70"/>
      <c r="I78" s="49">
        <v>1</v>
      </c>
      <c r="J78" s="50">
        <f t="shared" si="35"/>
        <v>2</v>
      </c>
      <c r="K78" s="143"/>
      <c r="L78" s="98"/>
      <c r="M78" s="98"/>
      <c r="N78" s="98"/>
      <c r="O78" s="98"/>
      <c r="P78" s="136"/>
      <c r="Q78" s="288"/>
      <c r="R78" s="143"/>
      <c r="S78" s="98"/>
      <c r="T78" s="99"/>
      <c r="U78" s="99"/>
      <c r="V78" s="99"/>
      <c r="W78" s="147"/>
      <c r="X78" s="147"/>
      <c r="Y78" s="99"/>
      <c r="Z78" s="99"/>
      <c r="AA78" s="99"/>
      <c r="AB78" s="99"/>
      <c r="AC78" s="99"/>
      <c r="AD78" s="147"/>
      <c r="AE78" s="147"/>
      <c r="AF78" s="99"/>
      <c r="AG78" s="99"/>
      <c r="AH78" s="99"/>
      <c r="AI78" s="99"/>
      <c r="AJ78" s="99"/>
      <c r="AK78" s="147"/>
      <c r="AL78" s="147"/>
      <c r="AM78" s="293"/>
      <c r="AN78" s="293"/>
      <c r="AO78" s="293"/>
      <c r="AP78" s="293"/>
      <c r="AQ78" s="54">
        <f t="shared" si="36"/>
        <v>0</v>
      </c>
      <c r="AR78" s="55">
        <f t="shared" si="37"/>
        <v>2</v>
      </c>
      <c r="AS78" s="287">
        <f t="shared" si="38"/>
        <v>0</v>
      </c>
      <c r="AT78" s="57">
        <f t="shared" si="39"/>
        <v>2</v>
      </c>
      <c r="AU78" s="101"/>
    </row>
    <row r="79" spans="1:47" x14ac:dyDescent="0.25">
      <c r="A79" s="72">
        <f>A77+1</f>
        <v>62</v>
      </c>
      <c r="B79" s="96" t="s">
        <v>211</v>
      </c>
      <c r="C79" s="126" t="s">
        <v>188</v>
      </c>
      <c r="D79" s="47" t="s">
        <v>56</v>
      </c>
      <c r="E79" s="119">
        <v>41255</v>
      </c>
      <c r="F79" s="48">
        <f>VLOOKUP(B79,'May,2013'!$B$6:$AN$98,39,0)</f>
        <v>0</v>
      </c>
      <c r="G79" s="70"/>
      <c r="H79" s="70"/>
      <c r="I79" s="183">
        <v>0.5</v>
      </c>
      <c r="J79" s="50">
        <f t="shared" si="35"/>
        <v>0.5</v>
      </c>
      <c r="K79" s="143"/>
      <c r="L79" s="98"/>
      <c r="M79" s="98"/>
      <c r="N79" s="98"/>
      <c r="O79" s="98"/>
      <c r="P79" s="136"/>
      <c r="Q79" s="288"/>
      <c r="R79" s="143"/>
      <c r="S79" s="98"/>
      <c r="T79" s="99"/>
      <c r="U79" s="99"/>
      <c r="V79" s="99"/>
      <c r="W79" s="147"/>
      <c r="X79" s="147"/>
      <c r="Y79" s="99"/>
      <c r="Z79" s="99"/>
      <c r="AA79" s="99"/>
      <c r="AB79" s="99"/>
      <c r="AC79" s="99"/>
      <c r="AD79" s="147"/>
      <c r="AE79" s="147"/>
      <c r="AF79" s="99"/>
      <c r="AG79" s="99"/>
      <c r="AH79" s="99"/>
      <c r="AI79" s="99"/>
      <c r="AJ79" s="99"/>
      <c r="AK79" s="147"/>
      <c r="AL79" s="147"/>
      <c r="AM79" s="293"/>
      <c r="AN79" s="293"/>
      <c r="AO79" s="293"/>
      <c r="AP79" s="293"/>
      <c r="AQ79" s="54">
        <f t="shared" si="36"/>
        <v>0</v>
      </c>
      <c r="AR79" s="55">
        <f t="shared" si="37"/>
        <v>0.5</v>
      </c>
      <c r="AS79" s="287">
        <f t="shared" si="38"/>
        <v>0</v>
      </c>
      <c r="AT79" s="57">
        <f t="shared" si="39"/>
        <v>0.5</v>
      </c>
      <c r="AU79" s="101"/>
    </row>
    <row r="80" spans="1:47" x14ac:dyDescent="0.25">
      <c r="A80" s="72">
        <f>A79+1</f>
        <v>63</v>
      </c>
      <c r="B80" s="96" t="s">
        <v>212</v>
      </c>
      <c r="C80" s="126" t="s">
        <v>189</v>
      </c>
      <c r="D80" s="47" t="s">
        <v>56</v>
      </c>
      <c r="E80" s="119">
        <v>41260</v>
      </c>
      <c r="F80" s="48">
        <f>VLOOKUP(B80,'May,2013'!$B$6:$AN$98,39,0)</f>
        <v>1.5</v>
      </c>
      <c r="G80" s="70"/>
      <c r="H80" s="70"/>
      <c r="I80" s="49">
        <v>1</v>
      </c>
      <c r="J80" s="50">
        <f t="shared" si="35"/>
        <v>2.5</v>
      </c>
      <c r="K80" s="143"/>
      <c r="L80" s="98"/>
      <c r="M80" s="98"/>
      <c r="N80" s="98"/>
      <c r="O80" s="98"/>
      <c r="P80" s="136"/>
      <c r="Q80" s="288"/>
      <c r="R80" s="143"/>
      <c r="S80" s="98"/>
      <c r="T80" s="99"/>
      <c r="U80" s="99"/>
      <c r="V80" s="99"/>
      <c r="W80" s="147"/>
      <c r="X80" s="147"/>
      <c r="Y80" s="99"/>
      <c r="Z80" s="99"/>
      <c r="AA80" s="99"/>
      <c r="AB80" s="99"/>
      <c r="AC80" s="99"/>
      <c r="AD80" s="147"/>
      <c r="AE80" s="147"/>
      <c r="AF80" s="99"/>
      <c r="AG80" s="99">
        <v>0.5</v>
      </c>
      <c r="AH80" s="99">
        <v>1</v>
      </c>
      <c r="AI80" s="99"/>
      <c r="AJ80" s="99"/>
      <c r="AK80" s="147"/>
      <c r="AL80" s="147"/>
      <c r="AM80" s="293"/>
      <c r="AN80" s="293"/>
      <c r="AO80" s="293"/>
      <c r="AP80" s="293"/>
      <c r="AQ80" s="54">
        <f t="shared" si="36"/>
        <v>1.5</v>
      </c>
      <c r="AR80" s="55">
        <f t="shared" si="37"/>
        <v>1</v>
      </c>
      <c r="AS80" s="287">
        <f t="shared" si="38"/>
        <v>0</v>
      </c>
      <c r="AT80" s="57">
        <f t="shared" si="39"/>
        <v>1</v>
      </c>
      <c r="AU80" s="101"/>
    </row>
    <row r="81" spans="1:47" x14ac:dyDescent="0.25">
      <c r="A81" s="72">
        <f>A80+1</f>
        <v>64</v>
      </c>
      <c r="B81" s="96" t="s">
        <v>213</v>
      </c>
      <c r="C81" s="69" t="s">
        <v>153</v>
      </c>
      <c r="D81" s="47" t="s">
        <v>56</v>
      </c>
      <c r="E81" s="119">
        <v>41276</v>
      </c>
      <c r="F81" s="48">
        <f>VLOOKUP(B81,'May,2013'!$B$6:$AN$98,39,0)</f>
        <v>2</v>
      </c>
      <c r="G81" s="70"/>
      <c r="H81" s="70"/>
      <c r="I81" s="49">
        <v>1</v>
      </c>
      <c r="J81" s="50">
        <f t="shared" si="35"/>
        <v>3</v>
      </c>
      <c r="K81" s="143"/>
      <c r="L81" s="98"/>
      <c r="M81" s="98"/>
      <c r="N81" s="98"/>
      <c r="O81" s="98"/>
      <c r="P81" s="136"/>
      <c r="Q81" s="288"/>
      <c r="R81" s="143"/>
      <c r="S81" s="98"/>
      <c r="T81" s="99"/>
      <c r="U81" s="99"/>
      <c r="V81" s="99"/>
      <c r="W81" s="147"/>
      <c r="X81" s="147"/>
      <c r="Y81" s="99"/>
      <c r="Z81" s="99"/>
      <c r="AA81" s="99"/>
      <c r="AB81" s="99"/>
      <c r="AC81" s="99"/>
      <c r="AD81" s="147"/>
      <c r="AE81" s="147"/>
      <c r="AF81" s="99"/>
      <c r="AG81" s="99"/>
      <c r="AH81" s="99"/>
      <c r="AI81" s="99"/>
      <c r="AJ81" s="99"/>
      <c r="AK81" s="147"/>
      <c r="AL81" s="147"/>
      <c r="AM81" s="293"/>
      <c r="AN81" s="293"/>
      <c r="AO81" s="293"/>
      <c r="AP81" s="293"/>
      <c r="AQ81" s="54">
        <f t="shared" si="36"/>
        <v>0</v>
      </c>
      <c r="AR81" s="55">
        <f t="shared" si="37"/>
        <v>3</v>
      </c>
      <c r="AS81" s="287">
        <f t="shared" si="38"/>
        <v>0</v>
      </c>
      <c r="AT81" s="57">
        <f t="shared" si="39"/>
        <v>3</v>
      </c>
      <c r="AU81" s="101"/>
    </row>
    <row r="82" spans="1:47" x14ac:dyDescent="0.25">
      <c r="A82" s="36">
        <v>13</v>
      </c>
      <c r="B82" s="37"/>
      <c r="C82" s="38" t="s">
        <v>154</v>
      </c>
      <c r="D82" s="37"/>
      <c r="E82" s="115"/>
      <c r="F82" s="48"/>
      <c r="G82" s="38"/>
      <c r="H82" s="38"/>
      <c r="I82" s="38"/>
      <c r="J82" s="39"/>
      <c r="K82" s="109"/>
      <c r="L82" s="40"/>
      <c r="M82" s="40"/>
      <c r="N82" s="40"/>
      <c r="O82" s="40"/>
      <c r="P82" s="132"/>
      <c r="Q82" s="284"/>
      <c r="R82" s="109"/>
      <c r="S82" s="40"/>
      <c r="T82" s="40"/>
      <c r="U82" s="40"/>
      <c r="V82" s="40"/>
      <c r="W82" s="132"/>
      <c r="X82" s="132"/>
      <c r="Y82" s="40"/>
      <c r="Z82" s="40"/>
      <c r="AA82" s="40"/>
      <c r="AB82" s="40"/>
      <c r="AC82" s="40"/>
      <c r="AD82" s="132"/>
      <c r="AE82" s="132"/>
      <c r="AF82" s="40"/>
      <c r="AG82" s="40"/>
      <c r="AH82" s="40"/>
      <c r="AI82" s="40"/>
      <c r="AJ82" s="40"/>
      <c r="AK82" s="132"/>
      <c r="AL82" s="132"/>
      <c r="AM82" s="109"/>
      <c r="AN82" s="109"/>
      <c r="AO82" s="109"/>
      <c r="AP82" s="109"/>
      <c r="AQ82" s="38"/>
      <c r="AR82" s="38"/>
      <c r="AS82" s="285"/>
      <c r="AT82" s="42"/>
      <c r="AU82" s="43"/>
    </row>
    <row r="83" spans="1:47" x14ac:dyDescent="0.25">
      <c r="A83" s="72">
        <f>A81+1</f>
        <v>65</v>
      </c>
      <c r="B83" s="46" t="s">
        <v>214</v>
      </c>
      <c r="C83" s="127" t="s">
        <v>190</v>
      </c>
      <c r="D83" s="47" t="s">
        <v>56</v>
      </c>
      <c r="E83" s="119">
        <v>41246</v>
      </c>
      <c r="F83" s="48">
        <f>VLOOKUP(B83,'May,2013'!$B$6:$AN$98,39,0)</f>
        <v>1.5</v>
      </c>
      <c r="G83" s="48"/>
      <c r="H83" s="48"/>
      <c r="I83" s="49">
        <v>1</v>
      </c>
      <c r="J83" s="50">
        <f t="shared" ref="J83:J87" si="40">F83+G83+H83+I83</f>
        <v>2.5</v>
      </c>
      <c r="K83" s="140"/>
      <c r="L83" s="51"/>
      <c r="M83" s="51"/>
      <c r="N83" s="51"/>
      <c r="O83" s="51"/>
      <c r="P83" s="133"/>
      <c r="Q83" s="286"/>
      <c r="R83" s="51"/>
      <c r="S83" s="51"/>
      <c r="T83" s="51"/>
      <c r="U83" s="51"/>
      <c r="V83" s="51"/>
      <c r="W83" s="133"/>
      <c r="X83" s="133"/>
      <c r="Y83" s="51"/>
      <c r="Z83" s="51"/>
      <c r="AA83" s="51"/>
      <c r="AB83" s="51"/>
      <c r="AC83" s="51"/>
      <c r="AD83" s="133"/>
      <c r="AE83" s="133"/>
      <c r="AF83" s="51"/>
      <c r="AG83" s="51"/>
      <c r="AH83" s="51"/>
      <c r="AI83" s="51"/>
      <c r="AJ83" s="51"/>
      <c r="AK83" s="133"/>
      <c r="AL83" s="133"/>
      <c r="AM83" s="140"/>
      <c r="AN83" s="140"/>
      <c r="AO83" s="140"/>
      <c r="AP83" s="140"/>
      <c r="AQ83" s="54">
        <f t="shared" ref="AQ83:AQ87" si="41">SUM(K83:AP83)</f>
        <v>0</v>
      </c>
      <c r="AR83" s="55">
        <f>J83-AQ83</f>
        <v>2.5</v>
      </c>
      <c r="AS83" s="287">
        <v>0</v>
      </c>
      <c r="AT83" s="57">
        <f>AR83-AS83</f>
        <v>2.5</v>
      </c>
      <c r="AU83" s="110"/>
    </row>
    <row r="84" spans="1:47" x14ac:dyDescent="0.25">
      <c r="A84" s="45">
        <f>A83+1</f>
        <v>66</v>
      </c>
      <c r="B84" s="89" t="s">
        <v>155</v>
      </c>
      <c r="C84" s="85" t="s">
        <v>156</v>
      </c>
      <c r="D84" s="47" t="s">
        <v>56</v>
      </c>
      <c r="E84" s="119">
        <v>40287</v>
      </c>
      <c r="F84" s="48">
        <f>VLOOKUP(B84,'May,2013'!$B$6:$AN$98,39,0)</f>
        <v>0</v>
      </c>
      <c r="G84" s="48"/>
      <c r="H84" s="48"/>
      <c r="I84" s="49">
        <v>1</v>
      </c>
      <c r="J84" s="50">
        <f t="shared" si="40"/>
        <v>1</v>
      </c>
      <c r="K84" s="140"/>
      <c r="L84" s="51"/>
      <c r="M84" s="51"/>
      <c r="N84" s="51"/>
      <c r="O84" s="51"/>
      <c r="P84" s="133"/>
      <c r="Q84" s="286"/>
      <c r="R84" s="140"/>
      <c r="S84" s="51"/>
      <c r="T84" s="51"/>
      <c r="U84" s="51"/>
      <c r="V84" s="51"/>
      <c r="W84" s="133"/>
      <c r="X84" s="133"/>
      <c r="Y84" s="51"/>
      <c r="Z84" s="51"/>
      <c r="AA84" s="51"/>
      <c r="AB84" s="51"/>
      <c r="AC84" s="51"/>
      <c r="AD84" s="133"/>
      <c r="AE84" s="133"/>
      <c r="AF84" s="51"/>
      <c r="AG84" s="51"/>
      <c r="AH84" s="51"/>
      <c r="AI84" s="51"/>
      <c r="AJ84" s="51"/>
      <c r="AK84" s="133"/>
      <c r="AL84" s="133"/>
      <c r="AM84" s="140"/>
      <c r="AN84" s="140"/>
      <c r="AO84" s="140"/>
      <c r="AP84" s="140"/>
      <c r="AQ84" s="54">
        <f t="shared" si="41"/>
        <v>0</v>
      </c>
      <c r="AR84" s="55">
        <f>J84-AQ84</f>
        <v>1</v>
      </c>
      <c r="AS84" s="287">
        <v>0</v>
      </c>
      <c r="AT84" s="57">
        <f>AR84-AS84</f>
        <v>1</v>
      </c>
      <c r="AU84" s="90"/>
    </row>
    <row r="85" spans="1:47" x14ac:dyDescent="0.25">
      <c r="A85" s="45">
        <f>A84+1</f>
        <v>67</v>
      </c>
      <c r="B85" s="89" t="s">
        <v>216</v>
      </c>
      <c r="C85" s="85" t="s">
        <v>192</v>
      </c>
      <c r="D85" s="47" t="s">
        <v>56</v>
      </c>
      <c r="E85" s="119">
        <v>41299</v>
      </c>
      <c r="F85" s="48">
        <f>VLOOKUP(B85,'May,2013'!$B$6:$AN$98,39,0)</f>
        <v>0.5</v>
      </c>
      <c r="G85" s="48"/>
      <c r="H85" s="48"/>
      <c r="I85" s="49">
        <v>1</v>
      </c>
      <c r="J85" s="50">
        <f t="shared" si="40"/>
        <v>1.5</v>
      </c>
      <c r="K85" s="140"/>
      <c r="L85" s="51"/>
      <c r="M85" s="51"/>
      <c r="N85" s="51"/>
      <c r="O85" s="51"/>
      <c r="P85" s="133"/>
      <c r="Q85" s="286"/>
      <c r="R85" s="140"/>
      <c r="S85" s="51"/>
      <c r="T85" s="51"/>
      <c r="U85" s="51"/>
      <c r="V85" s="51"/>
      <c r="W85" s="133"/>
      <c r="X85" s="133"/>
      <c r="Y85" s="51"/>
      <c r="Z85" s="51"/>
      <c r="AA85" s="51"/>
      <c r="AB85" s="51"/>
      <c r="AC85" s="51"/>
      <c r="AD85" s="133"/>
      <c r="AE85" s="133"/>
      <c r="AF85" s="51"/>
      <c r="AG85" s="51"/>
      <c r="AH85" s="51"/>
      <c r="AI85" s="51"/>
      <c r="AJ85" s="51"/>
      <c r="AK85" s="133"/>
      <c r="AL85" s="133"/>
      <c r="AM85" s="140"/>
      <c r="AN85" s="140"/>
      <c r="AO85" s="140"/>
      <c r="AP85" s="140"/>
      <c r="AQ85" s="54">
        <f t="shared" si="41"/>
        <v>0</v>
      </c>
      <c r="AR85" s="55">
        <f>J85-AQ85</f>
        <v>1.5</v>
      </c>
      <c r="AS85" s="287">
        <f>IF(AR85&lt;0,AR85,0)</f>
        <v>0</v>
      </c>
      <c r="AT85" s="57">
        <f>AR85-AS85</f>
        <v>1.5</v>
      </c>
      <c r="AU85" s="90"/>
    </row>
    <row r="86" spans="1:47" x14ac:dyDescent="0.25">
      <c r="A86" s="45">
        <f>A85+1</f>
        <v>68</v>
      </c>
      <c r="B86" s="89" t="s">
        <v>217</v>
      </c>
      <c r="C86" s="85" t="s">
        <v>193</v>
      </c>
      <c r="D86" s="47" t="s">
        <v>56</v>
      </c>
      <c r="E86" s="119">
        <v>41309</v>
      </c>
      <c r="F86" s="48">
        <f>VLOOKUP(B86,'May,2013'!$B$6:$AN$98,39,0)</f>
        <v>2.5</v>
      </c>
      <c r="G86" s="48"/>
      <c r="H86" s="48"/>
      <c r="I86" s="49">
        <v>1</v>
      </c>
      <c r="J86" s="50">
        <f t="shared" si="40"/>
        <v>3.5</v>
      </c>
      <c r="K86" s="140">
        <v>1</v>
      </c>
      <c r="L86" s="51">
        <v>1</v>
      </c>
      <c r="M86" s="51">
        <v>1</v>
      </c>
      <c r="N86" s="51">
        <v>1</v>
      </c>
      <c r="O86" s="51">
        <v>1</v>
      </c>
      <c r="P86" s="133"/>
      <c r="Q86" s="286"/>
      <c r="R86" s="140"/>
      <c r="S86" s="51"/>
      <c r="T86" s="51"/>
      <c r="U86" s="51"/>
      <c r="V86" s="51"/>
      <c r="W86" s="133"/>
      <c r="X86" s="133"/>
      <c r="Y86" s="51"/>
      <c r="Z86" s="51"/>
      <c r="AA86" s="51"/>
      <c r="AB86" s="51"/>
      <c r="AC86" s="51"/>
      <c r="AD86" s="133"/>
      <c r="AE86" s="133"/>
      <c r="AF86" s="51"/>
      <c r="AG86" s="51"/>
      <c r="AH86" s="51"/>
      <c r="AI86" s="51"/>
      <c r="AJ86" s="51"/>
      <c r="AK86" s="133"/>
      <c r="AL86" s="133"/>
      <c r="AM86" s="140"/>
      <c r="AN86" s="140"/>
      <c r="AO86" s="140"/>
      <c r="AP86" s="140"/>
      <c r="AQ86" s="54">
        <f t="shared" si="41"/>
        <v>5</v>
      </c>
      <c r="AR86" s="55">
        <f>J86-AQ86</f>
        <v>-1.5</v>
      </c>
      <c r="AS86" s="287">
        <f>IF(AR86&lt;0,AR86,0)</f>
        <v>-1.5</v>
      </c>
      <c r="AT86" s="57">
        <f>AR86-AS86</f>
        <v>0</v>
      </c>
      <c r="AU86" s="90"/>
    </row>
    <row r="87" spans="1:47" x14ac:dyDescent="0.25">
      <c r="A87" s="45">
        <f>A86+1</f>
        <v>69</v>
      </c>
      <c r="B87" s="46" t="s">
        <v>222</v>
      </c>
      <c r="C87" s="127" t="s">
        <v>173</v>
      </c>
      <c r="D87" s="47" t="s">
        <v>56</v>
      </c>
      <c r="E87" s="119">
        <v>41325</v>
      </c>
      <c r="F87" s="48">
        <f>VLOOKUP(B87,'May,2013'!$B$6:$AN$98,39,0)</f>
        <v>1.5</v>
      </c>
      <c r="H87" s="48"/>
      <c r="I87" s="49">
        <v>1</v>
      </c>
      <c r="J87" s="50">
        <f t="shared" si="40"/>
        <v>2.5</v>
      </c>
      <c r="K87" s="143"/>
      <c r="L87" s="98"/>
      <c r="M87" s="98"/>
      <c r="N87" s="98"/>
      <c r="O87" s="98"/>
      <c r="P87" s="136"/>
      <c r="Q87" s="288"/>
      <c r="R87" s="143"/>
      <c r="S87" s="98"/>
      <c r="T87" s="98"/>
      <c r="U87" s="98"/>
      <c r="V87" s="98"/>
      <c r="W87" s="136"/>
      <c r="X87" s="136"/>
      <c r="Y87" s="98"/>
      <c r="Z87" s="98"/>
      <c r="AA87" s="98"/>
      <c r="AB87" s="98"/>
      <c r="AC87" s="98"/>
      <c r="AD87" s="136"/>
      <c r="AE87" s="136"/>
      <c r="AF87" s="98"/>
      <c r="AG87" s="98"/>
      <c r="AH87" s="98"/>
      <c r="AI87" s="98"/>
      <c r="AJ87" s="98"/>
      <c r="AK87" s="136"/>
      <c r="AL87" s="136"/>
      <c r="AM87" s="143"/>
      <c r="AN87" s="143"/>
      <c r="AO87" s="143"/>
      <c r="AP87" s="143"/>
      <c r="AQ87" s="54">
        <f t="shared" si="41"/>
        <v>0</v>
      </c>
      <c r="AR87" s="55">
        <f>J87-AQ87</f>
        <v>2.5</v>
      </c>
      <c r="AS87" s="287">
        <f>IF(AR87&lt;0,AR87,0)</f>
        <v>0</v>
      </c>
      <c r="AT87" s="57">
        <f>AR87-AS87</f>
        <v>2.5</v>
      </c>
      <c r="AU87" s="110"/>
    </row>
    <row r="88" spans="1:47" x14ac:dyDescent="0.25">
      <c r="A88" s="36">
        <v>14</v>
      </c>
      <c r="B88" s="37"/>
      <c r="C88" s="38" t="s">
        <v>159</v>
      </c>
      <c r="D88" s="37"/>
      <c r="E88" s="115"/>
      <c r="F88" s="48"/>
      <c r="G88" s="38"/>
      <c r="H88" s="38"/>
      <c r="I88" s="38"/>
      <c r="J88" s="39"/>
      <c r="K88" s="109"/>
      <c r="L88" s="40"/>
      <c r="M88" s="40"/>
      <c r="N88" s="40"/>
      <c r="O88" s="40"/>
      <c r="P88" s="132"/>
      <c r="Q88" s="284"/>
      <c r="R88" s="109"/>
      <c r="S88" s="40"/>
      <c r="T88" s="40"/>
      <c r="U88" s="40"/>
      <c r="V88" s="40"/>
      <c r="W88" s="132"/>
      <c r="X88" s="132"/>
      <c r="Y88" s="40"/>
      <c r="Z88" s="40"/>
      <c r="AA88" s="40"/>
      <c r="AB88" s="40"/>
      <c r="AC88" s="40"/>
      <c r="AD88" s="132"/>
      <c r="AE88" s="132"/>
      <c r="AF88" s="40"/>
      <c r="AG88" s="40"/>
      <c r="AH88" s="40"/>
      <c r="AI88" s="40"/>
      <c r="AJ88" s="40"/>
      <c r="AK88" s="132"/>
      <c r="AL88" s="132"/>
      <c r="AM88" s="109"/>
      <c r="AN88" s="109"/>
      <c r="AO88" s="109"/>
      <c r="AP88" s="109"/>
      <c r="AQ88" s="38"/>
      <c r="AR88" s="38"/>
      <c r="AS88" s="285"/>
      <c r="AT88" s="42"/>
      <c r="AU88" s="43"/>
    </row>
    <row r="89" spans="1:47" x14ac:dyDescent="0.25">
      <c r="A89" s="45">
        <f>A87+1</f>
        <v>70</v>
      </c>
      <c r="B89" s="46" t="s">
        <v>160</v>
      </c>
      <c r="C89" s="73" t="s">
        <v>161</v>
      </c>
      <c r="D89" s="47" t="s">
        <v>56</v>
      </c>
      <c r="E89" s="119">
        <v>39741</v>
      </c>
      <c r="F89" s="48">
        <f>VLOOKUP(B89,'May,2013'!$B$6:$AN$98,39,0)</f>
        <v>1</v>
      </c>
      <c r="G89" s="48"/>
      <c r="H89" s="48"/>
      <c r="I89" s="49">
        <v>1</v>
      </c>
      <c r="J89" s="50">
        <f>F89+G89+H89+I89</f>
        <v>2</v>
      </c>
      <c r="K89" s="140"/>
      <c r="L89" s="51"/>
      <c r="M89" s="51"/>
      <c r="N89" s="51"/>
      <c r="O89" s="51"/>
      <c r="P89" s="133"/>
      <c r="Q89" s="286"/>
      <c r="R89" s="140"/>
      <c r="S89" s="51">
        <v>0.5</v>
      </c>
      <c r="T89" s="52"/>
      <c r="U89" s="52"/>
      <c r="V89" s="52"/>
      <c r="W89" s="137"/>
      <c r="X89" s="137"/>
      <c r="Y89" s="52"/>
      <c r="Z89" s="52"/>
      <c r="AA89" s="52"/>
      <c r="AB89" s="52"/>
      <c r="AC89" s="52"/>
      <c r="AD89" s="137"/>
      <c r="AE89" s="137"/>
      <c r="AF89" s="52"/>
      <c r="AG89" s="52"/>
      <c r="AH89" s="52">
        <v>1</v>
      </c>
      <c r="AI89" s="52"/>
      <c r="AJ89" s="52"/>
      <c r="AK89" s="137"/>
      <c r="AL89" s="137"/>
      <c r="AM89" s="144"/>
      <c r="AN89" s="144"/>
      <c r="AO89" s="144"/>
      <c r="AP89" s="144"/>
      <c r="AQ89" s="54">
        <f t="shared" ref="AQ89:AQ92" si="42">SUM(K89:AP89)</f>
        <v>1.5</v>
      </c>
      <c r="AR89" s="55">
        <f>J89-AQ89</f>
        <v>0.5</v>
      </c>
      <c r="AS89" s="287">
        <f>IF(AR89&lt;0,AR89,0)</f>
        <v>0</v>
      </c>
      <c r="AT89" s="57">
        <f>AR89-AS89</f>
        <v>0.5</v>
      </c>
      <c r="AU89" s="59"/>
    </row>
    <row r="90" spans="1:47" x14ac:dyDescent="0.25">
      <c r="A90" s="45">
        <f>A89+1</f>
        <v>71</v>
      </c>
      <c r="B90" s="46" t="s">
        <v>219</v>
      </c>
      <c r="C90" s="73" t="s">
        <v>162</v>
      </c>
      <c r="D90" s="47" t="s">
        <v>56</v>
      </c>
      <c r="E90" s="119">
        <v>41276</v>
      </c>
      <c r="F90" s="48">
        <f>VLOOKUP(B90,'May,2013'!$B$6:$AN$98,39,0)</f>
        <v>2</v>
      </c>
      <c r="G90" s="48"/>
      <c r="H90" s="48"/>
      <c r="I90" s="49">
        <v>1</v>
      </c>
      <c r="J90" s="50">
        <f>F90+G90+H90+I90</f>
        <v>3</v>
      </c>
      <c r="K90" s="140"/>
      <c r="L90" s="51"/>
      <c r="M90" s="51"/>
      <c r="N90" s="51"/>
      <c r="O90" s="51"/>
      <c r="P90" s="133"/>
      <c r="Q90" s="286"/>
      <c r="R90" s="140"/>
      <c r="S90" s="51"/>
      <c r="T90" s="52"/>
      <c r="U90" s="52"/>
      <c r="V90" s="52"/>
      <c r="W90" s="137"/>
      <c r="X90" s="137"/>
      <c r="Y90" s="52"/>
      <c r="Z90" s="52"/>
      <c r="AA90" s="52"/>
      <c r="AB90" s="52"/>
      <c r="AC90" s="52"/>
      <c r="AD90" s="137"/>
      <c r="AE90" s="137"/>
      <c r="AF90" s="52"/>
      <c r="AG90" s="52"/>
      <c r="AH90" s="52"/>
      <c r="AI90" s="52"/>
      <c r="AJ90" s="52"/>
      <c r="AK90" s="137"/>
      <c r="AL90" s="137"/>
      <c r="AM90" s="144"/>
      <c r="AN90" s="144"/>
      <c r="AO90" s="144"/>
      <c r="AP90" s="144"/>
      <c r="AQ90" s="54">
        <f t="shared" si="42"/>
        <v>0</v>
      </c>
      <c r="AR90" s="55">
        <f>J90-AQ90</f>
        <v>3</v>
      </c>
      <c r="AS90" s="287">
        <f>IF(AR90&lt;0,AR90,0)</f>
        <v>0</v>
      </c>
      <c r="AT90" s="57">
        <f>AR90-AS90</f>
        <v>3</v>
      </c>
      <c r="AU90" s="59"/>
    </row>
    <row r="91" spans="1:47" x14ac:dyDescent="0.25">
      <c r="A91" s="45">
        <f>A90+1</f>
        <v>72</v>
      </c>
      <c r="B91" s="46" t="s">
        <v>220</v>
      </c>
      <c r="C91" s="73" t="s">
        <v>163</v>
      </c>
      <c r="D91" s="47" t="s">
        <v>56</v>
      </c>
      <c r="E91" s="119">
        <v>41276</v>
      </c>
      <c r="F91" s="48">
        <f>VLOOKUP(B91,'May,2013'!$B$6:$AN$98,39,0)</f>
        <v>1</v>
      </c>
      <c r="G91" s="48"/>
      <c r="H91" s="48"/>
      <c r="I91" s="49">
        <v>1</v>
      </c>
      <c r="J91" s="50">
        <f>F91+G91+H91+I91</f>
        <v>2</v>
      </c>
      <c r="K91" s="140"/>
      <c r="L91" s="51"/>
      <c r="M91" s="51"/>
      <c r="N91" s="51"/>
      <c r="O91" s="51"/>
      <c r="P91" s="133"/>
      <c r="Q91" s="286"/>
      <c r="R91" s="140"/>
      <c r="S91" s="51"/>
      <c r="T91" s="52"/>
      <c r="U91" s="52"/>
      <c r="V91" s="52"/>
      <c r="W91" s="137"/>
      <c r="X91" s="137"/>
      <c r="Y91" s="52"/>
      <c r="Z91" s="52"/>
      <c r="AA91" s="52"/>
      <c r="AB91" s="52"/>
      <c r="AC91" s="52"/>
      <c r="AD91" s="137"/>
      <c r="AE91" s="137"/>
      <c r="AF91" s="52"/>
      <c r="AG91" s="52"/>
      <c r="AH91" s="52"/>
      <c r="AI91" s="52"/>
      <c r="AJ91" s="52">
        <v>0.5</v>
      </c>
      <c r="AK91" s="137"/>
      <c r="AL91" s="137"/>
      <c r="AM91" s="144"/>
      <c r="AN91" s="144"/>
      <c r="AO91" s="144"/>
      <c r="AP91" s="144"/>
      <c r="AQ91" s="54">
        <f t="shared" si="42"/>
        <v>0.5</v>
      </c>
      <c r="AR91" s="55">
        <f>J91-AQ91</f>
        <v>1.5</v>
      </c>
      <c r="AS91" s="287">
        <f>IF(AR91&lt;0,AR91,0)</f>
        <v>0</v>
      </c>
      <c r="AT91" s="57">
        <f>AR91-AS91</f>
        <v>1.5</v>
      </c>
      <c r="AU91" s="59"/>
    </row>
    <row r="92" spans="1:47" x14ac:dyDescent="0.25">
      <c r="A92" s="72">
        <f>A91+1</f>
        <v>73</v>
      </c>
      <c r="B92" s="46" t="s">
        <v>221</v>
      </c>
      <c r="C92" s="127" t="s">
        <v>183</v>
      </c>
      <c r="D92" s="47" t="s">
        <v>56</v>
      </c>
      <c r="E92" s="119">
        <v>41267</v>
      </c>
      <c r="F92" s="48">
        <f>VLOOKUP(B92,'May,2013'!$B$6:$AN$98,39,0)</f>
        <v>1</v>
      </c>
      <c r="G92" s="48"/>
      <c r="H92" s="48"/>
      <c r="I92" s="49">
        <v>1</v>
      </c>
      <c r="J92" s="50">
        <f>F92+G92+H92+I92</f>
        <v>2</v>
      </c>
      <c r="K92" s="143"/>
      <c r="L92" s="98"/>
      <c r="M92" s="98"/>
      <c r="N92" s="98"/>
      <c r="O92" s="98"/>
      <c r="P92" s="136"/>
      <c r="Q92" s="288"/>
      <c r="R92" s="143"/>
      <c r="S92" s="98"/>
      <c r="T92" s="98"/>
      <c r="U92" s="98"/>
      <c r="V92" s="98"/>
      <c r="W92" s="136"/>
      <c r="X92" s="136"/>
      <c r="Y92" s="98"/>
      <c r="Z92" s="98"/>
      <c r="AA92" s="98"/>
      <c r="AB92" s="98"/>
      <c r="AC92" s="98"/>
      <c r="AD92" s="136"/>
      <c r="AE92" s="136"/>
      <c r="AF92" s="98"/>
      <c r="AG92" s="98"/>
      <c r="AH92" s="98"/>
      <c r="AI92" s="98"/>
      <c r="AJ92" s="98"/>
      <c r="AK92" s="136"/>
      <c r="AL92" s="136"/>
      <c r="AM92" s="143"/>
      <c r="AN92" s="143"/>
      <c r="AO92" s="143"/>
      <c r="AP92" s="143"/>
      <c r="AQ92" s="54">
        <f t="shared" si="42"/>
        <v>0</v>
      </c>
      <c r="AR92" s="55">
        <f>J92-AQ92</f>
        <v>2</v>
      </c>
      <c r="AS92" s="287">
        <f>IF(AR92&lt;0,AR92,0)</f>
        <v>0</v>
      </c>
      <c r="AT92" s="57">
        <f>AR92-AS92</f>
        <v>2</v>
      </c>
      <c r="AU92" s="110"/>
    </row>
    <row r="93" spans="1:47" x14ac:dyDescent="0.25">
      <c r="A93" s="212">
        <v>15</v>
      </c>
      <c r="C93" s="38" t="s">
        <v>237</v>
      </c>
      <c r="D93" s="37"/>
      <c r="E93" s="115"/>
      <c r="F93" s="48"/>
      <c r="G93" s="38"/>
      <c r="H93" s="38"/>
      <c r="I93" s="38"/>
      <c r="J93" s="39"/>
      <c r="K93" s="109"/>
      <c r="L93" s="40"/>
      <c r="M93" s="40"/>
      <c r="N93" s="40"/>
      <c r="O93" s="40"/>
      <c r="P93" s="132"/>
      <c r="Q93" s="284"/>
      <c r="R93" s="109"/>
      <c r="S93" s="40"/>
      <c r="T93" s="40"/>
      <c r="U93" s="40"/>
      <c r="V93" s="40"/>
      <c r="W93" s="132"/>
      <c r="X93" s="132"/>
      <c r="Y93" s="40"/>
      <c r="Z93" s="40"/>
      <c r="AA93" s="40"/>
      <c r="AB93" s="40"/>
      <c r="AC93" s="40"/>
      <c r="AD93" s="132"/>
      <c r="AE93" s="132"/>
      <c r="AF93" s="40"/>
      <c r="AG93" s="40"/>
      <c r="AH93" s="40"/>
      <c r="AI93" s="40"/>
      <c r="AJ93" s="40"/>
      <c r="AK93" s="132"/>
      <c r="AL93" s="132"/>
      <c r="AM93" s="109"/>
      <c r="AN93" s="109"/>
      <c r="AO93" s="109"/>
      <c r="AP93" s="109"/>
      <c r="AQ93" s="38"/>
      <c r="AR93" s="38"/>
      <c r="AS93" s="285"/>
      <c r="AT93" s="42"/>
      <c r="AU93" s="43"/>
    </row>
    <row r="94" spans="1:47" x14ac:dyDescent="0.25">
      <c r="A94" s="45">
        <f>A92+1</f>
        <v>74</v>
      </c>
      <c r="B94" s="46" t="s">
        <v>245</v>
      </c>
      <c r="C94" s="73" t="s">
        <v>239</v>
      </c>
      <c r="D94" s="47" t="s">
        <v>56</v>
      </c>
      <c r="E94" s="119">
        <v>41365</v>
      </c>
      <c r="F94" s="48">
        <f>VLOOKUP(B94,'May,2013'!$B$6:$AN$98,39,0)</f>
        <v>0</v>
      </c>
      <c r="G94" s="48"/>
      <c r="H94" s="48"/>
      <c r="I94" s="49">
        <v>1</v>
      </c>
      <c r="J94" s="50">
        <f>F94+G94+H94+I94</f>
        <v>1</v>
      </c>
      <c r="K94" s="140"/>
      <c r="L94" s="51"/>
      <c r="M94" s="51"/>
      <c r="N94" s="51"/>
      <c r="O94" s="51"/>
      <c r="P94" s="133"/>
      <c r="Q94" s="286"/>
      <c r="R94" s="140"/>
      <c r="S94" s="51"/>
      <c r="T94" s="52"/>
      <c r="U94" s="52"/>
      <c r="V94" s="52"/>
      <c r="W94" s="137"/>
      <c r="X94" s="137"/>
      <c r="Y94" s="52"/>
      <c r="Z94" s="52"/>
      <c r="AA94" s="52"/>
      <c r="AB94" s="52"/>
      <c r="AC94" s="52"/>
      <c r="AD94" s="137"/>
      <c r="AE94" s="137"/>
      <c r="AF94" s="52"/>
      <c r="AG94" s="52"/>
      <c r="AH94" s="52"/>
      <c r="AI94" s="52"/>
      <c r="AJ94" s="52"/>
      <c r="AK94" s="137"/>
      <c r="AL94" s="137"/>
      <c r="AM94" s="144"/>
      <c r="AN94" s="144"/>
      <c r="AO94" s="144"/>
      <c r="AP94" s="144"/>
      <c r="AQ94" s="54">
        <f>SUM(K94:AP94)</f>
        <v>0</v>
      </c>
      <c r="AR94" s="55">
        <f>J94-AQ94</f>
        <v>1</v>
      </c>
      <c r="AS94" s="287">
        <f>IF(AR94&lt;0,AR94,0)</f>
        <v>0</v>
      </c>
      <c r="AT94" s="57">
        <f>AR94-AS94</f>
        <v>1</v>
      </c>
      <c r="AU94" s="59"/>
    </row>
    <row r="95" spans="1:47" x14ac:dyDescent="0.25">
      <c r="A95" s="212">
        <v>15</v>
      </c>
      <c r="C95" s="38" t="s">
        <v>246</v>
      </c>
      <c r="D95" s="37"/>
      <c r="E95" s="115"/>
      <c r="F95" s="48"/>
      <c r="G95" s="38"/>
      <c r="H95" s="38"/>
      <c r="I95" s="38"/>
      <c r="J95" s="39"/>
      <c r="K95" s="109"/>
      <c r="L95" s="40"/>
      <c r="M95" s="40"/>
      <c r="N95" s="40"/>
      <c r="O95" s="40"/>
      <c r="P95" s="132"/>
      <c r="Q95" s="284"/>
      <c r="R95" s="294"/>
      <c r="S95" s="40"/>
      <c r="T95" s="40"/>
      <c r="U95" s="40"/>
      <c r="V95" s="40"/>
      <c r="W95" s="132"/>
      <c r="X95" s="132"/>
      <c r="Y95" s="40"/>
      <c r="Z95" s="40"/>
      <c r="AA95" s="40"/>
      <c r="AB95" s="40"/>
      <c r="AC95" s="40"/>
      <c r="AD95" s="132"/>
      <c r="AE95" s="295"/>
      <c r="AF95" s="40"/>
      <c r="AG95" s="40"/>
      <c r="AH95" s="40"/>
      <c r="AI95" s="40"/>
      <c r="AJ95" s="40"/>
      <c r="AK95" s="132"/>
      <c r="AL95" s="132"/>
      <c r="AM95" s="109"/>
      <c r="AN95" s="109"/>
      <c r="AO95" s="109"/>
      <c r="AP95" s="109"/>
      <c r="AQ95" s="38"/>
      <c r="AR95" s="38"/>
      <c r="AS95" s="285"/>
      <c r="AT95" s="42"/>
      <c r="AU95" s="42"/>
    </row>
    <row r="96" spans="1:47" x14ac:dyDescent="0.25">
      <c r="A96" s="45">
        <f>A94+1</f>
        <v>75</v>
      </c>
      <c r="B96" s="46" t="s">
        <v>254</v>
      </c>
      <c r="C96" s="73" t="s">
        <v>247</v>
      </c>
      <c r="D96" s="47" t="s">
        <v>99</v>
      </c>
      <c r="E96" s="119">
        <v>41374</v>
      </c>
      <c r="F96" s="48">
        <f>VLOOKUP(B96,'May,2013'!$B$6:$AN$98,39,0)</f>
        <v>0</v>
      </c>
      <c r="G96" s="48"/>
      <c r="H96" s="48"/>
      <c r="I96" s="49">
        <v>1</v>
      </c>
      <c r="J96" s="50">
        <f>F96+G96+H96+I96</f>
        <v>1</v>
      </c>
      <c r="K96" s="140"/>
      <c r="L96" s="51"/>
      <c r="M96" s="51"/>
      <c r="N96" s="51"/>
      <c r="O96" s="51"/>
      <c r="P96" s="133"/>
      <c r="Q96" s="286"/>
      <c r="R96" s="140"/>
      <c r="S96" s="51"/>
      <c r="T96" s="52"/>
      <c r="U96" s="52"/>
      <c r="V96" s="52"/>
      <c r="W96" s="137"/>
      <c r="X96" s="137"/>
      <c r="Y96" s="52"/>
      <c r="Z96" s="52"/>
      <c r="AA96" s="52"/>
      <c r="AB96" s="52"/>
      <c r="AC96" s="52"/>
      <c r="AD96" s="137"/>
      <c r="AE96" s="137"/>
      <c r="AF96" s="52"/>
      <c r="AG96" s="52"/>
      <c r="AH96" s="52"/>
      <c r="AI96" s="52"/>
      <c r="AJ96" s="52"/>
      <c r="AK96" s="137"/>
      <c r="AL96" s="137"/>
      <c r="AM96" s="144"/>
      <c r="AN96" s="144"/>
      <c r="AO96" s="144"/>
      <c r="AP96" s="144"/>
      <c r="AQ96" s="54">
        <f t="shared" ref="AQ96:AQ98" si="43">SUM(K96:AP96)</f>
        <v>0</v>
      </c>
      <c r="AR96" s="55">
        <f>J96-AQ96</f>
        <v>1</v>
      </c>
      <c r="AS96" s="287">
        <f>IF(AR96&lt;0,AR96,0)</f>
        <v>0</v>
      </c>
      <c r="AT96" s="57">
        <f>AR96-AS96</f>
        <v>1</v>
      </c>
      <c r="AU96" s="59"/>
    </row>
    <row r="97" spans="1:47" x14ac:dyDescent="0.25">
      <c r="A97" s="45">
        <f>A96+1</f>
        <v>76</v>
      </c>
      <c r="B97" s="46" t="s">
        <v>215</v>
      </c>
      <c r="C97" s="86" t="s">
        <v>191</v>
      </c>
      <c r="D97" s="47" t="s">
        <v>99</v>
      </c>
      <c r="E97" s="119">
        <v>41395</v>
      </c>
      <c r="F97" s="48">
        <f>VLOOKUP(B97,'May,2013'!$B$6:$AN$98,39,0)</f>
        <v>0</v>
      </c>
      <c r="G97" s="48"/>
      <c r="H97" s="48"/>
      <c r="I97" s="49">
        <v>0</v>
      </c>
      <c r="J97" s="50">
        <f>F97+G97+H97+I97</f>
        <v>0</v>
      </c>
      <c r="K97" s="140"/>
      <c r="L97" s="51"/>
      <c r="M97" s="51"/>
      <c r="N97" s="51"/>
      <c r="O97" s="51"/>
      <c r="P97" s="133"/>
      <c r="Q97" s="286"/>
      <c r="R97" s="140"/>
      <c r="S97" s="51"/>
      <c r="T97" s="52"/>
      <c r="U97" s="52"/>
      <c r="V97" s="52"/>
      <c r="W97" s="137"/>
      <c r="X97" s="137"/>
      <c r="Y97" s="52"/>
      <c r="Z97" s="52"/>
      <c r="AA97" s="52"/>
      <c r="AB97" s="52"/>
      <c r="AC97" s="52"/>
      <c r="AD97" s="137"/>
      <c r="AE97" s="137"/>
      <c r="AF97" s="52"/>
      <c r="AG97" s="52"/>
      <c r="AH97" s="52"/>
      <c r="AI97" s="52"/>
      <c r="AJ97" s="52"/>
      <c r="AK97" s="137"/>
      <c r="AL97" s="137"/>
      <c r="AM97" s="144"/>
      <c r="AN97" s="144"/>
      <c r="AO97" s="144"/>
      <c r="AP97" s="144"/>
      <c r="AQ97" s="54">
        <f t="shared" si="43"/>
        <v>0</v>
      </c>
      <c r="AR97" s="55">
        <f>J97-AQ97</f>
        <v>0</v>
      </c>
      <c r="AS97" s="287">
        <f>IF(AR97&lt;0,AR97,0)</f>
        <v>0</v>
      </c>
      <c r="AT97" s="57">
        <f>AR97-AS97</f>
        <v>0</v>
      </c>
      <c r="AU97" s="59"/>
    </row>
    <row r="98" spans="1:47" x14ac:dyDescent="0.25">
      <c r="A98" s="45">
        <f>A97+1</f>
        <v>77</v>
      </c>
      <c r="B98" s="46" t="s">
        <v>255</v>
      </c>
      <c r="C98" s="73" t="s">
        <v>250</v>
      </c>
      <c r="D98" s="47" t="s">
        <v>99</v>
      </c>
      <c r="E98" s="119">
        <v>41379</v>
      </c>
      <c r="F98" s="48">
        <f>VLOOKUP(B98,'May,2013'!$B$6:$AN$98,39,0)</f>
        <v>0</v>
      </c>
      <c r="G98" s="48"/>
      <c r="H98" s="48"/>
      <c r="I98" s="49">
        <v>0.5</v>
      </c>
      <c r="J98" s="50">
        <f>F98+G98+H98+I98</f>
        <v>0.5</v>
      </c>
      <c r="K98" s="140"/>
      <c r="L98" s="51"/>
      <c r="M98" s="51"/>
      <c r="N98" s="51"/>
      <c r="O98" s="51"/>
      <c r="P98" s="133"/>
      <c r="Q98" s="286"/>
      <c r="R98" s="140"/>
      <c r="S98" s="51"/>
      <c r="T98" s="52"/>
      <c r="U98" s="52"/>
      <c r="V98" s="52"/>
      <c r="W98" s="137"/>
      <c r="X98" s="137"/>
      <c r="Y98" s="52"/>
      <c r="Z98" s="52"/>
      <c r="AA98" s="52"/>
      <c r="AB98" s="52"/>
      <c r="AC98" s="52"/>
      <c r="AD98" s="137"/>
      <c r="AE98" s="137"/>
      <c r="AF98" s="52"/>
      <c r="AG98" s="52"/>
      <c r="AH98" s="52"/>
      <c r="AI98" s="52"/>
      <c r="AJ98" s="52"/>
      <c r="AK98" s="137"/>
      <c r="AL98" s="137"/>
      <c r="AM98" s="144"/>
      <c r="AN98" s="144"/>
      <c r="AO98" s="144"/>
      <c r="AP98" s="144"/>
      <c r="AQ98" s="54">
        <f t="shared" si="43"/>
        <v>0</v>
      </c>
      <c r="AR98" s="55">
        <f>J98-AQ98</f>
        <v>0.5</v>
      </c>
      <c r="AS98" s="287">
        <f>IF(AR98&lt;0,AR98,0)</f>
        <v>0</v>
      </c>
      <c r="AT98" s="57">
        <f>AR98-AS98</f>
        <v>0.5</v>
      </c>
      <c r="AU98" s="59"/>
    </row>
    <row r="99" spans="1:47" x14ac:dyDescent="0.25">
      <c r="A99" s="212">
        <v>15</v>
      </c>
      <c r="C99" s="38" t="s">
        <v>267</v>
      </c>
      <c r="D99" s="37"/>
      <c r="E99" s="115"/>
      <c r="F99" s="48"/>
      <c r="G99" s="38"/>
      <c r="H99" s="38"/>
      <c r="I99" s="38"/>
      <c r="J99" s="39"/>
      <c r="K99" s="109"/>
      <c r="L99" s="40"/>
      <c r="M99" s="40"/>
      <c r="N99" s="40"/>
      <c r="O99" s="40"/>
      <c r="P99" s="132"/>
      <c r="Q99" s="284"/>
      <c r="R99" s="294"/>
      <c r="S99" s="40"/>
      <c r="T99" s="40"/>
      <c r="U99" s="40"/>
      <c r="V99" s="40"/>
      <c r="W99" s="132"/>
      <c r="X99" s="132"/>
      <c r="Y99" s="40"/>
      <c r="Z99" s="40"/>
      <c r="AA99" s="40"/>
      <c r="AB99" s="40"/>
      <c r="AC99" s="40"/>
      <c r="AD99" s="132"/>
      <c r="AE99" s="295"/>
      <c r="AF99" s="40"/>
      <c r="AG99" s="40"/>
      <c r="AH99" s="40"/>
      <c r="AI99" s="40"/>
      <c r="AJ99" s="40"/>
      <c r="AK99" s="132"/>
      <c r="AL99" s="132"/>
      <c r="AM99" s="109"/>
      <c r="AN99" s="109"/>
      <c r="AO99" s="109"/>
      <c r="AP99" s="109"/>
      <c r="AQ99" s="38"/>
      <c r="AR99" s="38"/>
      <c r="AS99" s="285"/>
      <c r="AT99" s="42"/>
      <c r="AU99" s="42"/>
    </row>
    <row r="100" spans="1:47" x14ac:dyDescent="0.25">
      <c r="A100" s="45">
        <v>78</v>
      </c>
      <c r="B100" s="46" t="s">
        <v>268</v>
      </c>
      <c r="C100" s="86" t="s">
        <v>269</v>
      </c>
      <c r="D100" s="47" t="s">
        <v>56</v>
      </c>
      <c r="E100" s="119">
        <v>41414</v>
      </c>
      <c r="F100" s="48">
        <v>0</v>
      </c>
      <c r="G100" s="48"/>
      <c r="H100" s="48"/>
      <c r="I100" s="49">
        <v>0</v>
      </c>
      <c r="J100" s="50">
        <f>F100+G100+H100+I100</f>
        <v>0</v>
      </c>
      <c r="K100" s="140"/>
      <c r="L100" s="51"/>
      <c r="M100" s="51"/>
      <c r="N100" s="51">
        <v>1</v>
      </c>
      <c r="O100" s="51"/>
      <c r="P100" s="133"/>
      <c r="Q100" s="286"/>
      <c r="R100" s="140"/>
      <c r="S100" s="51"/>
      <c r="T100" s="52"/>
      <c r="U100" s="52"/>
      <c r="V100" s="52"/>
      <c r="W100" s="137"/>
      <c r="X100" s="137"/>
      <c r="Y100" s="52"/>
      <c r="Z100" s="52"/>
      <c r="AA100" s="52"/>
      <c r="AB100" s="52"/>
      <c r="AC100" s="52"/>
      <c r="AD100" s="137"/>
      <c r="AE100" s="137"/>
      <c r="AF100" s="52"/>
      <c r="AG100" s="52"/>
      <c r="AH100" s="52"/>
      <c r="AI100" s="52"/>
      <c r="AJ100" s="52"/>
      <c r="AK100" s="137"/>
      <c r="AL100" s="137"/>
      <c r="AM100" s="144"/>
      <c r="AN100" s="144"/>
      <c r="AO100" s="144"/>
      <c r="AP100" s="144"/>
      <c r="AQ100" s="54">
        <f>SUM(K100:AP100)</f>
        <v>1</v>
      </c>
      <c r="AR100" s="55">
        <f>J100-AQ100</f>
        <v>-1</v>
      </c>
      <c r="AS100" s="287">
        <f>IF(AR100&lt;0,AR100,0)</f>
        <v>-1</v>
      </c>
      <c r="AT100" s="57">
        <f>AR100-AS100</f>
        <v>0</v>
      </c>
      <c r="AU100" s="59"/>
    </row>
    <row r="101" spans="1:47" x14ac:dyDescent="0.25">
      <c r="F101" s="216">
        <f>SUM(F6:F100)</f>
        <v>225.5</v>
      </c>
      <c r="AM101" s="139"/>
      <c r="AN101" s="139"/>
      <c r="AO101" s="139"/>
      <c r="AP101" s="139"/>
      <c r="AT101" s="182">
        <f>SUM(AT6:AT100)</f>
        <v>264.5</v>
      </c>
    </row>
    <row r="102" spans="1:47" x14ac:dyDescent="0.25">
      <c r="AM102" s="139"/>
      <c r="AN102" s="139"/>
      <c r="AO102" s="139"/>
      <c r="AP102" s="139"/>
    </row>
  </sheetData>
  <customSheetViews>
    <customSheetView guid="{2A0E4364-AB45-4F94-A442-E548A39F1C61}" hiddenColumns="1" topLeftCell="D1">
      <selection activeCell="AO38" sqref="AO38"/>
      <pageMargins left="0.7" right="0.7" top="0.75" bottom="0.75" header="0.3" footer="0.3"/>
    </customSheetView>
    <customSheetView guid="{D25C78CA-95ED-43B0-83AB-8C4576FD0FBF}" hiddenColumns="1" topLeftCell="D1">
      <selection activeCell="AO38" sqref="AO38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VF109"/>
  <sheetViews>
    <sheetView topLeftCell="D1" workbookViewId="0">
      <selection activeCell="J8" sqref="J8"/>
    </sheetView>
  </sheetViews>
  <sheetFormatPr defaultRowHeight="15" x14ac:dyDescent="0.25"/>
  <cols>
    <col min="1" max="1" width="5.28515625" style="296" customWidth="1"/>
    <col min="2" max="2" width="9.140625" hidden="1" customWidth="1"/>
    <col min="3" max="3" width="23.85546875" customWidth="1"/>
    <col min="4" max="4" width="11.5703125" customWidth="1"/>
    <col min="5" max="5" width="10.140625" style="129" bestFit="1" customWidth="1"/>
    <col min="6" max="6" width="6.42578125" customWidth="1"/>
    <col min="7" max="7" width="8.28515625" hidden="1" customWidth="1"/>
    <col min="8" max="8" width="7" customWidth="1"/>
    <col min="9" max="9" width="11.7109375" style="5" bestFit="1" customWidth="1"/>
    <col min="10" max="10" width="11" style="10" bestFit="1" customWidth="1"/>
    <col min="11" max="11" width="3.42578125" style="139" customWidth="1"/>
    <col min="12" max="15" width="3.42578125" customWidth="1"/>
    <col min="16" max="16" width="7.28515625" customWidth="1"/>
    <col min="17" max="17" width="3.42578125" customWidth="1"/>
    <col min="18" max="18" width="3.42578125" style="139" customWidth="1"/>
    <col min="19" max="30" width="3.42578125" customWidth="1"/>
    <col min="31" max="31" width="3.140625" customWidth="1"/>
    <col min="32" max="42" width="3.42578125" customWidth="1"/>
    <col min="43" max="43" width="4.5703125" style="3" customWidth="1"/>
    <col min="44" max="44" width="6.7109375" customWidth="1"/>
    <col min="45" max="45" width="8" style="281" customWidth="1"/>
    <col min="46" max="46" width="8.28515625" style="5" customWidth="1"/>
    <col min="47" max="47" width="10.28515625" customWidth="1"/>
    <col min="48" max="48" width="7" customWidth="1"/>
    <col min="49" max="71" width="9.140625" customWidth="1"/>
    <col min="248" max="248" width="5.28515625" customWidth="1"/>
    <col min="249" max="249" width="9.140625" hidden="1" customWidth="1"/>
    <col min="250" max="250" width="17.42578125" customWidth="1"/>
    <col min="251" max="251" width="10" bestFit="1" customWidth="1"/>
    <col min="252" max="252" width="7.85546875" customWidth="1"/>
    <col min="253" max="253" width="6.42578125" customWidth="1"/>
    <col min="254" max="254" width="9.140625" hidden="1" customWidth="1"/>
    <col min="255" max="255" width="7" customWidth="1"/>
    <col min="256" max="256" width="6" customWidth="1"/>
    <col min="257" max="257" width="7.7109375" customWidth="1"/>
    <col min="258" max="288" width="3.42578125" customWidth="1"/>
    <col min="289" max="289" width="4.5703125" customWidth="1"/>
    <col min="290" max="290" width="6.7109375" customWidth="1"/>
    <col min="291" max="291" width="8" customWidth="1"/>
    <col min="292" max="292" width="8.28515625" customWidth="1"/>
    <col min="293" max="301" width="3.42578125" customWidth="1"/>
    <col min="302" max="302" width="4.28515625" customWidth="1"/>
    <col min="303" max="303" width="10.28515625" customWidth="1"/>
    <col min="304" max="304" width="7" customWidth="1"/>
    <col min="305" max="327" width="9.140625" customWidth="1"/>
    <col min="504" max="504" width="5.28515625" customWidth="1"/>
    <col min="505" max="505" width="9.140625" hidden="1" customWidth="1"/>
    <col min="506" max="506" width="17.42578125" customWidth="1"/>
    <col min="507" max="507" width="10" bestFit="1" customWidth="1"/>
    <col min="508" max="508" width="7.85546875" customWidth="1"/>
    <col min="509" max="509" width="6.42578125" customWidth="1"/>
    <col min="510" max="510" width="9.140625" hidden="1" customWidth="1"/>
    <col min="511" max="511" width="7" customWidth="1"/>
    <col min="512" max="512" width="6" customWidth="1"/>
    <col min="513" max="513" width="7.7109375" customWidth="1"/>
    <col min="514" max="544" width="3.42578125" customWidth="1"/>
    <col min="545" max="545" width="4.5703125" customWidth="1"/>
    <col min="546" max="546" width="6.7109375" customWidth="1"/>
    <col min="547" max="547" width="8" customWidth="1"/>
    <col min="548" max="548" width="8.28515625" customWidth="1"/>
    <col min="549" max="557" width="3.42578125" customWidth="1"/>
    <col min="558" max="558" width="4.28515625" customWidth="1"/>
    <col min="559" max="559" width="10.28515625" customWidth="1"/>
    <col min="560" max="560" width="7" customWidth="1"/>
    <col min="561" max="583" width="9.140625" customWidth="1"/>
    <col min="760" max="760" width="5.28515625" customWidth="1"/>
    <col min="761" max="761" width="9.140625" hidden="1" customWidth="1"/>
    <col min="762" max="762" width="17.42578125" customWidth="1"/>
    <col min="763" max="763" width="10" bestFit="1" customWidth="1"/>
    <col min="764" max="764" width="7.85546875" customWidth="1"/>
    <col min="765" max="765" width="6.42578125" customWidth="1"/>
    <col min="766" max="766" width="9.140625" hidden="1" customWidth="1"/>
    <col min="767" max="767" width="7" customWidth="1"/>
    <col min="768" max="768" width="6" customWidth="1"/>
    <col min="769" max="769" width="7.7109375" customWidth="1"/>
    <col min="770" max="800" width="3.42578125" customWidth="1"/>
    <col min="801" max="801" width="4.5703125" customWidth="1"/>
    <col min="802" max="802" width="6.7109375" customWidth="1"/>
    <col min="803" max="803" width="8" customWidth="1"/>
    <col min="804" max="804" width="8.28515625" customWidth="1"/>
    <col min="805" max="813" width="3.42578125" customWidth="1"/>
    <col min="814" max="814" width="4.28515625" customWidth="1"/>
    <col min="815" max="815" width="10.28515625" customWidth="1"/>
    <col min="816" max="816" width="7" customWidth="1"/>
    <col min="817" max="839" width="9.140625" customWidth="1"/>
    <col min="1016" max="1016" width="5.28515625" customWidth="1"/>
    <col min="1017" max="1017" width="9.140625" hidden="1" customWidth="1"/>
    <col min="1018" max="1018" width="17.42578125" customWidth="1"/>
    <col min="1019" max="1019" width="10" bestFit="1" customWidth="1"/>
    <col min="1020" max="1020" width="7.85546875" customWidth="1"/>
    <col min="1021" max="1021" width="6.42578125" customWidth="1"/>
    <col min="1022" max="1022" width="9.140625" hidden="1" customWidth="1"/>
    <col min="1023" max="1023" width="7" customWidth="1"/>
    <col min="1024" max="1024" width="6" customWidth="1"/>
    <col min="1025" max="1025" width="7.7109375" customWidth="1"/>
    <col min="1026" max="1056" width="3.42578125" customWidth="1"/>
    <col min="1057" max="1057" width="4.5703125" customWidth="1"/>
    <col min="1058" max="1058" width="6.7109375" customWidth="1"/>
    <col min="1059" max="1059" width="8" customWidth="1"/>
    <col min="1060" max="1060" width="8.28515625" customWidth="1"/>
    <col min="1061" max="1069" width="3.42578125" customWidth="1"/>
    <col min="1070" max="1070" width="4.28515625" customWidth="1"/>
    <col min="1071" max="1071" width="10.28515625" customWidth="1"/>
    <col min="1072" max="1072" width="7" customWidth="1"/>
    <col min="1073" max="1095" width="9.140625" customWidth="1"/>
    <col min="1272" max="1272" width="5.28515625" customWidth="1"/>
    <col min="1273" max="1273" width="9.140625" hidden="1" customWidth="1"/>
    <col min="1274" max="1274" width="17.42578125" customWidth="1"/>
    <col min="1275" max="1275" width="10" bestFit="1" customWidth="1"/>
    <col min="1276" max="1276" width="7.85546875" customWidth="1"/>
    <col min="1277" max="1277" width="6.42578125" customWidth="1"/>
    <col min="1278" max="1278" width="9.140625" hidden="1" customWidth="1"/>
    <col min="1279" max="1279" width="7" customWidth="1"/>
    <col min="1280" max="1280" width="6" customWidth="1"/>
    <col min="1281" max="1281" width="7.7109375" customWidth="1"/>
    <col min="1282" max="1312" width="3.42578125" customWidth="1"/>
    <col min="1313" max="1313" width="4.5703125" customWidth="1"/>
    <col min="1314" max="1314" width="6.7109375" customWidth="1"/>
    <col min="1315" max="1315" width="8" customWidth="1"/>
    <col min="1316" max="1316" width="8.28515625" customWidth="1"/>
    <col min="1317" max="1325" width="3.42578125" customWidth="1"/>
    <col min="1326" max="1326" width="4.28515625" customWidth="1"/>
    <col min="1327" max="1327" width="10.28515625" customWidth="1"/>
    <col min="1328" max="1328" width="7" customWidth="1"/>
    <col min="1329" max="1351" width="9.140625" customWidth="1"/>
    <col min="1528" max="1528" width="5.28515625" customWidth="1"/>
    <col min="1529" max="1529" width="9.140625" hidden="1" customWidth="1"/>
    <col min="1530" max="1530" width="17.42578125" customWidth="1"/>
    <col min="1531" max="1531" width="10" bestFit="1" customWidth="1"/>
    <col min="1532" max="1532" width="7.85546875" customWidth="1"/>
    <col min="1533" max="1533" width="6.42578125" customWidth="1"/>
    <col min="1534" max="1534" width="9.140625" hidden="1" customWidth="1"/>
    <col min="1535" max="1535" width="7" customWidth="1"/>
    <col min="1536" max="1536" width="6" customWidth="1"/>
    <col min="1537" max="1537" width="7.7109375" customWidth="1"/>
    <col min="1538" max="1568" width="3.42578125" customWidth="1"/>
    <col min="1569" max="1569" width="4.5703125" customWidth="1"/>
    <col min="1570" max="1570" width="6.7109375" customWidth="1"/>
    <col min="1571" max="1571" width="8" customWidth="1"/>
    <col min="1572" max="1572" width="8.28515625" customWidth="1"/>
    <col min="1573" max="1581" width="3.42578125" customWidth="1"/>
    <col min="1582" max="1582" width="4.28515625" customWidth="1"/>
    <col min="1583" max="1583" width="10.28515625" customWidth="1"/>
    <col min="1584" max="1584" width="7" customWidth="1"/>
    <col min="1585" max="1607" width="9.140625" customWidth="1"/>
    <col min="1784" max="1784" width="5.28515625" customWidth="1"/>
    <col min="1785" max="1785" width="9.140625" hidden="1" customWidth="1"/>
    <col min="1786" max="1786" width="17.42578125" customWidth="1"/>
    <col min="1787" max="1787" width="10" bestFit="1" customWidth="1"/>
    <col min="1788" max="1788" width="7.85546875" customWidth="1"/>
    <col min="1789" max="1789" width="6.42578125" customWidth="1"/>
    <col min="1790" max="1790" width="9.140625" hidden="1" customWidth="1"/>
    <col min="1791" max="1791" width="7" customWidth="1"/>
    <col min="1792" max="1792" width="6" customWidth="1"/>
    <col min="1793" max="1793" width="7.7109375" customWidth="1"/>
    <col min="1794" max="1824" width="3.42578125" customWidth="1"/>
    <col min="1825" max="1825" width="4.5703125" customWidth="1"/>
    <col min="1826" max="1826" width="6.7109375" customWidth="1"/>
    <col min="1827" max="1827" width="8" customWidth="1"/>
    <col min="1828" max="1828" width="8.28515625" customWidth="1"/>
    <col min="1829" max="1837" width="3.42578125" customWidth="1"/>
    <col min="1838" max="1838" width="4.28515625" customWidth="1"/>
    <col min="1839" max="1839" width="10.28515625" customWidth="1"/>
    <col min="1840" max="1840" width="7" customWidth="1"/>
    <col min="1841" max="1863" width="9.140625" customWidth="1"/>
    <col min="2040" max="2040" width="5.28515625" customWidth="1"/>
    <col min="2041" max="2041" width="9.140625" hidden="1" customWidth="1"/>
    <col min="2042" max="2042" width="17.42578125" customWidth="1"/>
    <col min="2043" max="2043" width="10" bestFit="1" customWidth="1"/>
    <col min="2044" max="2044" width="7.85546875" customWidth="1"/>
    <col min="2045" max="2045" width="6.42578125" customWidth="1"/>
    <col min="2046" max="2046" width="9.140625" hidden="1" customWidth="1"/>
    <col min="2047" max="2047" width="7" customWidth="1"/>
    <col min="2048" max="2048" width="6" customWidth="1"/>
    <col min="2049" max="2049" width="7.7109375" customWidth="1"/>
    <col min="2050" max="2080" width="3.42578125" customWidth="1"/>
    <col min="2081" max="2081" width="4.5703125" customWidth="1"/>
    <col min="2082" max="2082" width="6.7109375" customWidth="1"/>
    <col min="2083" max="2083" width="8" customWidth="1"/>
    <col min="2084" max="2084" width="8.28515625" customWidth="1"/>
    <col min="2085" max="2093" width="3.42578125" customWidth="1"/>
    <col min="2094" max="2094" width="4.28515625" customWidth="1"/>
    <col min="2095" max="2095" width="10.28515625" customWidth="1"/>
    <col min="2096" max="2096" width="7" customWidth="1"/>
    <col min="2097" max="2119" width="9.140625" customWidth="1"/>
    <col min="2296" max="2296" width="5.28515625" customWidth="1"/>
    <col min="2297" max="2297" width="9.140625" hidden="1" customWidth="1"/>
    <col min="2298" max="2298" width="17.42578125" customWidth="1"/>
    <col min="2299" max="2299" width="10" bestFit="1" customWidth="1"/>
    <col min="2300" max="2300" width="7.85546875" customWidth="1"/>
    <col min="2301" max="2301" width="6.42578125" customWidth="1"/>
    <col min="2302" max="2302" width="9.140625" hidden="1" customWidth="1"/>
    <col min="2303" max="2303" width="7" customWidth="1"/>
    <col min="2304" max="2304" width="6" customWidth="1"/>
    <col min="2305" max="2305" width="7.7109375" customWidth="1"/>
    <col min="2306" max="2336" width="3.42578125" customWidth="1"/>
    <col min="2337" max="2337" width="4.5703125" customWidth="1"/>
    <col min="2338" max="2338" width="6.7109375" customWidth="1"/>
    <col min="2339" max="2339" width="8" customWidth="1"/>
    <col min="2340" max="2340" width="8.28515625" customWidth="1"/>
    <col min="2341" max="2349" width="3.42578125" customWidth="1"/>
    <col min="2350" max="2350" width="4.28515625" customWidth="1"/>
    <col min="2351" max="2351" width="10.28515625" customWidth="1"/>
    <col min="2352" max="2352" width="7" customWidth="1"/>
    <col min="2353" max="2375" width="9.140625" customWidth="1"/>
    <col min="2552" max="2552" width="5.28515625" customWidth="1"/>
    <col min="2553" max="2553" width="9.140625" hidden="1" customWidth="1"/>
    <col min="2554" max="2554" width="17.42578125" customWidth="1"/>
    <col min="2555" max="2555" width="10" bestFit="1" customWidth="1"/>
    <col min="2556" max="2556" width="7.85546875" customWidth="1"/>
    <col min="2557" max="2557" width="6.42578125" customWidth="1"/>
    <col min="2558" max="2558" width="9.140625" hidden="1" customWidth="1"/>
    <col min="2559" max="2559" width="7" customWidth="1"/>
    <col min="2560" max="2560" width="6" customWidth="1"/>
    <col min="2561" max="2561" width="7.7109375" customWidth="1"/>
    <col min="2562" max="2592" width="3.42578125" customWidth="1"/>
    <col min="2593" max="2593" width="4.5703125" customWidth="1"/>
    <col min="2594" max="2594" width="6.7109375" customWidth="1"/>
    <col min="2595" max="2595" width="8" customWidth="1"/>
    <col min="2596" max="2596" width="8.28515625" customWidth="1"/>
    <col min="2597" max="2605" width="3.42578125" customWidth="1"/>
    <col min="2606" max="2606" width="4.28515625" customWidth="1"/>
    <col min="2607" max="2607" width="10.28515625" customWidth="1"/>
    <col min="2608" max="2608" width="7" customWidth="1"/>
    <col min="2609" max="2631" width="9.140625" customWidth="1"/>
    <col min="2808" max="2808" width="5.28515625" customWidth="1"/>
    <col min="2809" max="2809" width="9.140625" hidden="1" customWidth="1"/>
    <col min="2810" max="2810" width="17.42578125" customWidth="1"/>
    <col min="2811" max="2811" width="10" bestFit="1" customWidth="1"/>
    <col min="2812" max="2812" width="7.85546875" customWidth="1"/>
    <col min="2813" max="2813" width="6.42578125" customWidth="1"/>
    <col min="2814" max="2814" width="9.140625" hidden="1" customWidth="1"/>
    <col min="2815" max="2815" width="7" customWidth="1"/>
    <col min="2816" max="2816" width="6" customWidth="1"/>
    <col min="2817" max="2817" width="7.7109375" customWidth="1"/>
    <col min="2818" max="2848" width="3.42578125" customWidth="1"/>
    <col min="2849" max="2849" width="4.5703125" customWidth="1"/>
    <col min="2850" max="2850" width="6.7109375" customWidth="1"/>
    <col min="2851" max="2851" width="8" customWidth="1"/>
    <col min="2852" max="2852" width="8.28515625" customWidth="1"/>
    <col min="2853" max="2861" width="3.42578125" customWidth="1"/>
    <col min="2862" max="2862" width="4.28515625" customWidth="1"/>
    <col min="2863" max="2863" width="10.28515625" customWidth="1"/>
    <col min="2864" max="2864" width="7" customWidth="1"/>
    <col min="2865" max="2887" width="9.140625" customWidth="1"/>
    <col min="3064" max="3064" width="5.28515625" customWidth="1"/>
    <col min="3065" max="3065" width="9.140625" hidden="1" customWidth="1"/>
    <col min="3066" max="3066" width="17.42578125" customWidth="1"/>
    <col min="3067" max="3067" width="10" bestFit="1" customWidth="1"/>
    <col min="3068" max="3068" width="7.85546875" customWidth="1"/>
    <col min="3069" max="3069" width="6.42578125" customWidth="1"/>
    <col min="3070" max="3070" width="9.140625" hidden="1" customWidth="1"/>
    <col min="3071" max="3071" width="7" customWidth="1"/>
    <col min="3072" max="3072" width="6" customWidth="1"/>
    <col min="3073" max="3073" width="7.7109375" customWidth="1"/>
    <col min="3074" max="3104" width="3.42578125" customWidth="1"/>
    <col min="3105" max="3105" width="4.5703125" customWidth="1"/>
    <col min="3106" max="3106" width="6.7109375" customWidth="1"/>
    <col min="3107" max="3107" width="8" customWidth="1"/>
    <col min="3108" max="3108" width="8.28515625" customWidth="1"/>
    <col min="3109" max="3117" width="3.42578125" customWidth="1"/>
    <col min="3118" max="3118" width="4.28515625" customWidth="1"/>
    <col min="3119" max="3119" width="10.28515625" customWidth="1"/>
    <col min="3120" max="3120" width="7" customWidth="1"/>
    <col min="3121" max="3143" width="9.140625" customWidth="1"/>
    <col min="3320" max="3320" width="5.28515625" customWidth="1"/>
    <col min="3321" max="3321" width="9.140625" hidden="1" customWidth="1"/>
    <col min="3322" max="3322" width="17.42578125" customWidth="1"/>
    <col min="3323" max="3323" width="10" bestFit="1" customWidth="1"/>
    <col min="3324" max="3324" width="7.85546875" customWidth="1"/>
    <col min="3325" max="3325" width="6.42578125" customWidth="1"/>
    <col min="3326" max="3326" width="9.140625" hidden="1" customWidth="1"/>
    <col min="3327" max="3327" width="7" customWidth="1"/>
    <col min="3328" max="3328" width="6" customWidth="1"/>
    <col min="3329" max="3329" width="7.7109375" customWidth="1"/>
    <col min="3330" max="3360" width="3.42578125" customWidth="1"/>
    <col min="3361" max="3361" width="4.5703125" customWidth="1"/>
    <col min="3362" max="3362" width="6.7109375" customWidth="1"/>
    <col min="3363" max="3363" width="8" customWidth="1"/>
    <col min="3364" max="3364" width="8.28515625" customWidth="1"/>
    <col min="3365" max="3373" width="3.42578125" customWidth="1"/>
    <col min="3374" max="3374" width="4.28515625" customWidth="1"/>
    <col min="3375" max="3375" width="10.28515625" customWidth="1"/>
    <col min="3376" max="3376" width="7" customWidth="1"/>
    <col min="3377" max="3399" width="9.140625" customWidth="1"/>
    <col min="3576" max="3576" width="5.28515625" customWidth="1"/>
    <col min="3577" max="3577" width="9.140625" hidden="1" customWidth="1"/>
    <col min="3578" max="3578" width="17.42578125" customWidth="1"/>
    <col min="3579" max="3579" width="10" bestFit="1" customWidth="1"/>
    <col min="3580" max="3580" width="7.85546875" customWidth="1"/>
    <col min="3581" max="3581" width="6.42578125" customWidth="1"/>
    <col min="3582" max="3582" width="9.140625" hidden="1" customWidth="1"/>
    <col min="3583" max="3583" width="7" customWidth="1"/>
    <col min="3584" max="3584" width="6" customWidth="1"/>
    <col min="3585" max="3585" width="7.7109375" customWidth="1"/>
    <col min="3586" max="3616" width="3.42578125" customWidth="1"/>
    <col min="3617" max="3617" width="4.5703125" customWidth="1"/>
    <col min="3618" max="3618" width="6.7109375" customWidth="1"/>
    <col min="3619" max="3619" width="8" customWidth="1"/>
    <col min="3620" max="3620" width="8.28515625" customWidth="1"/>
    <col min="3621" max="3629" width="3.42578125" customWidth="1"/>
    <col min="3630" max="3630" width="4.28515625" customWidth="1"/>
    <col min="3631" max="3631" width="10.28515625" customWidth="1"/>
    <col min="3632" max="3632" width="7" customWidth="1"/>
    <col min="3633" max="3655" width="9.140625" customWidth="1"/>
    <col min="3832" max="3832" width="5.28515625" customWidth="1"/>
    <col min="3833" max="3833" width="9.140625" hidden="1" customWidth="1"/>
    <col min="3834" max="3834" width="17.42578125" customWidth="1"/>
    <col min="3835" max="3835" width="10" bestFit="1" customWidth="1"/>
    <col min="3836" max="3836" width="7.85546875" customWidth="1"/>
    <col min="3837" max="3837" width="6.42578125" customWidth="1"/>
    <col min="3838" max="3838" width="9.140625" hidden="1" customWidth="1"/>
    <col min="3839" max="3839" width="7" customWidth="1"/>
    <col min="3840" max="3840" width="6" customWidth="1"/>
    <col min="3841" max="3841" width="7.7109375" customWidth="1"/>
    <col min="3842" max="3872" width="3.42578125" customWidth="1"/>
    <col min="3873" max="3873" width="4.5703125" customWidth="1"/>
    <col min="3874" max="3874" width="6.7109375" customWidth="1"/>
    <col min="3875" max="3875" width="8" customWidth="1"/>
    <col min="3876" max="3876" width="8.28515625" customWidth="1"/>
    <col min="3877" max="3885" width="3.42578125" customWidth="1"/>
    <col min="3886" max="3886" width="4.28515625" customWidth="1"/>
    <col min="3887" max="3887" width="10.28515625" customWidth="1"/>
    <col min="3888" max="3888" width="7" customWidth="1"/>
    <col min="3889" max="3911" width="9.140625" customWidth="1"/>
    <col min="4088" max="4088" width="5.28515625" customWidth="1"/>
    <col min="4089" max="4089" width="9.140625" hidden="1" customWidth="1"/>
    <col min="4090" max="4090" width="17.42578125" customWidth="1"/>
    <col min="4091" max="4091" width="10" bestFit="1" customWidth="1"/>
    <col min="4092" max="4092" width="7.85546875" customWidth="1"/>
    <col min="4093" max="4093" width="6.42578125" customWidth="1"/>
    <col min="4094" max="4094" width="9.140625" hidden="1" customWidth="1"/>
    <col min="4095" max="4095" width="7" customWidth="1"/>
    <col min="4096" max="4096" width="6" customWidth="1"/>
    <col min="4097" max="4097" width="7.7109375" customWidth="1"/>
    <col min="4098" max="4128" width="3.42578125" customWidth="1"/>
    <col min="4129" max="4129" width="4.5703125" customWidth="1"/>
    <col min="4130" max="4130" width="6.7109375" customWidth="1"/>
    <col min="4131" max="4131" width="8" customWidth="1"/>
    <col min="4132" max="4132" width="8.28515625" customWidth="1"/>
    <col min="4133" max="4141" width="3.42578125" customWidth="1"/>
    <col min="4142" max="4142" width="4.28515625" customWidth="1"/>
    <col min="4143" max="4143" width="10.28515625" customWidth="1"/>
    <col min="4144" max="4144" width="7" customWidth="1"/>
    <col min="4145" max="4167" width="9.140625" customWidth="1"/>
    <col min="4344" max="4344" width="5.28515625" customWidth="1"/>
    <col min="4345" max="4345" width="9.140625" hidden="1" customWidth="1"/>
    <col min="4346" max="4346" width="17.42578125" customWidth="1"/>
    <col min="4347" max="4347" width="10" bestFit="1" customWidth="1"/>
    <col min="4348" max="4348" width="7.85546875" customWidth="1"/>
    <col min="4349" max="4349" width="6.42578125" customWidth="1"/>
    <col min="4350" max="4350" width="9.140625" hidden="1" customWidth="1"/>
    <col min="4351" max="4351" width="7" customWidth="1"/>
    <col min="4352" max="4352" width="6" customWidth="1"/>
    <col min="4353" max="4353" width="7.7109375" customWidth="1"/>
    <col min="4354" max="4384" width="3.42578125" customWidth="1"/>
    <col min="4385" max="4385" width="4.5703125" customWidth="1"/>
    <col min="4386" max="4386" width="6.7109375" customWidth="1"/>
    <col min="4387" max="4387" width="8" customWidth="1"/>
    <col min="4388" max="4388" width="8.28515625" customWidth="1"/>
    <col min="4389" max="4397" width="3.42578125" customWidth="1"/>
    <col min="4398" max="4398" width="4.28515625" customWidth="1"/>
    <col min="4399" max="4399" width="10.28515625" customWidth="1"/>
    <col min="4400" max="4400" width="7" customWidth="1"/>
    <col min="4401" max="4423" width="9.140625" customWidth="1"/>
    <col min="4600" max="4600" width="5.28515625" customWidth="1"/>
    <col min="4601" max="4601" width="9.140625" hidden="1" customWidth="1"/>
    <col min="4602" max="4602" width="17.42578125" customWidth="1"/>
    <col min="4603" max="4603" width="10" bestFit="1" customWidth="1"/>
    <col min="4604" max="4604" width="7.85546875" customWidth="1"/>
    <col min="4605" max="4605" width="6.42578125" customWidth="1"/>
    <col min="4606" max="4606" width="9.140625" hidden="1" customWidth="1"/>
    <col min="4607" max="4607" width="7" customWidth="1"/>
    <col min="4608" max="4608" width="6" customWidth="1"/>
    <col min="4609" max="4609" width="7.7109375" customWidth="1"/>
    <col min="4610" max="4640" width="3.42578125" customWidth="1"/>
    <col min="4641" max="4641" width="4.5703125" customWidth="1"/>
    <col min="4642" max="4642" width="6.7109375" customWidth="1"/>
    <col min="4643" max="4643" width="8" customWidth="1"/>
    <col min="4644" max="4644" width="8.28515625" customWidth="1"/>
    <col min="4645" max="4653" width="3.42578125" customWidth="1"/>
    <col min="4654" max="4654" width="4.28515625" customWidth="1"/>
    <col min="4655" max="4655" width="10.28515625" customWidth="1"/>
    <col min="4656" max="4656" width="7" customWidth="1"/>
    <col min="4657" max="4679" width="9.140625" customWidth="1"/>
    <col min="4856" max="4856" width="5.28515625" customWidth="1"/>
    <col min="4857" max="4857" width="9.140625" hidden="1" customWidth="1"/>
    <col min="4858" max="4858" width="17.42578125" customWidth="1"/>
    <col min="4859" max="4859" width="10" bestFit="1" customWidth="1"/>
    <col min="4860" max="4860" width="7.85546875" customWidth="1"/>
    <col min="4861" max="4861" width="6.42578125" customWidth="1"/>
    <col min="4862" max="4862" width="9.140625" hidden="1" customWidth="1"/>
    <col min="4863" max="4863" width="7" customWidth="1"/>
    <col min="4864" max="4864" width="6" customWidth="1"/>
    <col min="4865" max="4865" width="7.7109375" customWidth="1"/>
    <col min="4866" max="4896" width="3.42578125" customWidth="1"/>
    <col min="4897" max="4897" width="4.5703125" customWidth="1"/>
    <col min="4898" max="4898" width="6.7109375" customWidth="1"/>
    <col min="4899" max="4899" width="8" customWidth="1"/>
    <col min="4900" max="4900" width="8.28515625" customWidth="1"/>
    <col min="4901" max="4909" width="3.42578125" customWidth="1"/>
    <col min="4910" max="4910" width="4.28515625" customWidth="1"/>
    <col min="4911" max="4911" width="10.28515625" customWidth="1"/>
    <col min="4912" max="4912" width="7" customWidth="1"/>
    <col min="4913" max="4935" width="9.140625" customWidth="1"/>
    <col min="5112" max="5112" width="5.28515625" customWidth="1"/>
    <col min="5113" max="5113" width="9.140625" hidden="1" customWidth="1"/>
    <col min="5114" max="5114" width="17.42578125" customWidth="1"/>
    <col min="5115" max="5115" width="10" bestFit="1" customWidth="1"/>
    <col min="5116" max="5116" width="7.85546875" customWidth="1"/>
    <col min="5117" max="5117" width="6.42578125" customWidth="1"/>
    <col min="5118" max="5118" width="9.140625" hidden="1" customWidth="1"/>
    <col min="5119" max="5119" width="7" customWidth="1"/>
    <col min="5120" max="5120" width="6" customWidth="1"/>
    <col min="5121" max="5121" width="7.7109375" customWidth="1"/>
    <col min="5122" max="5152" width="3.42578125" customWidth="1"/>
    <col min="5153" max="5153" width="4.5703125" customWidth="1"/>
    <col min="5154" max="5154" width="6.7109375" customWidth="1"/>
    <col min="5155" max="5155" width="8" customWidth="1"/>
    <col min="5156" max="5156" width="8.28515625" customWidth="1"/>
    <col min="5157" max="5165" width="3.42578125" customWidth="1"/>
    <col min="5166" max="5166" width="4.28515625" customWidth="1"/>
    <col min="5167" max="5167" width="10.28515625" customWidth="1"/>
    <col min="5168" max="5168" width="7" customWidth="1"/>
    <col min="5169" max="5191" width="9.140625" customWidth="1"/>
    <col min="5368" max="5368" width="5.28515625" customWidth="1"/>
    <col min="5369" max="5369" width="9.140625" hidden="1" customWidth="1"/>
    <col min="5370" max="5370" width="17.42578125" customWidth="1"/>
    <col min="5371" max="5371" width="10" bestFit="1" customWidth="1"/>
    <col min="5372" max="5372" width="7.85546875" customWidth="1"/>
    <col min="5373" max="5373" width="6.42578125" customWidth="1"/>
    <col min="5374" max="5374" width="9.140625" hidden="1" customWidth="1"/>
    <col min="5375" max="5375" width="7" customWidth="1"/>
    <col min="5376" max="5376" width="6" customWidth="1"/>
    <col min="5377" max="5377" width="7.7109375" customWidth="1"/>
    <col min="5378" max="5408" width="3.42578125" customWidth="1"/>
    <col min="5409" max="5409" width="4.5703125" customWidth="1"/>
    <col min="5410" max="5410" width="6.7109375" customWidth="1"/>
    <col min="5411" max="5411" width="8" customWidth="1"/>
    <col min="5412" max="5412" width="8.28515625" customWidth="1"/>
    <col min="5413" max="5421" width="3.42578125" customWidth="1"/>
    <col min="5422" max="5422" width="4.28515625" customWidth="1"/>
    <col min="5423" max="5423" width="10.28515625" customWidth="1"/>
    <col min="5424" max="5424" width="7" customWidth="1"/>
    <col min="5425" max="5447" width="9.140625" customWidth="1"/>
    <col min="5624" max="5624" width="5.28515625" customWidth="1"/>
    <col min="5625" max="5625" width="9.140625" hidden="1" customWidth="1"/>
    <col min="5626" max="5626" width="17.42578125" customWidth="1"/>
    <col min="5627" max="5627" width="10" bestFit="1" customWidth="1"/>
    <col min="5628" max="5628" width="7.85546875" customWidth="1"/>
    <col min="5629" max="5629" width="6.42578125" customWidth="1"/>
    <col min="5630" max="5630" width="9.140625" hidden="1" customWidth="1"/>
    <col min="5631" max="5631" width="7" customWidth="1"/>
    <col min="5632" max="5632" width="6" customWidth="1"/>
    <col min="5633" max="5633" width="7.7109375" customWidth="1"/>
    <col min="5634" max="5664" width="3.42578125" customWidth="1"/>
    <col min="5665" max="5665" width="4.5703125" customWidth="1"/>
    <col min="5666" max="5666" width="6.7109375" customWidth="1"/>
    <col min="5667" max="5667" width="8" customWidth="1"/>
    <col min="5668" max="5668" width="8.28515625" customWidth="1"/>
    <col min="5669" max="5677" width="3.42578125" customWidth="1"/>
    <col min="5678" max="5678" width="4.28515625" customWidth="1"/>
    <col min="5679" max="5679" width="10.28515625" customWidth="1"/>
    <col min="5680" max="5680" width="7" customWidth="1"/>
    <col min="5681" max="5703" width="9.140625" customWidth="1"/>
    <col min="5880" max="5880" width="5.28515625" customWidth="1"/>
    <col min="5881" max="5881" width="9.140625" hidden="1" customWidth="1"/>
    <col min="5882" max="5882" width="17.42578125" customWidth="1"/>
    <col min="5883" max="5883" width="10" bestFit="1" customWidth="1"/>
    <col min="5884" max="5884" width="7.85546875" customWidth="1"/>
    <col min="5885" max="5885" width="6.42578125" customWidth="1"/>
    <col min="5886" max="5886" width="9.140625" hidden="1" customWidth="1"/>
    <col min="5887" max="5887" width="7" customWidth="1"/>
    <col min="5888" max="5888" width="6" customWidth="1"/>
    <col min="5889" max="5889" width="7.7109375" customWidth="1"/>
    <col min="5890" max="5920" width="3.42578125" customWidth="1"/>
    <col min="5921" max="5921" width="4.5703125" customWidth="1"/>
    <col min="5922" max="5922" width="6.7109375" customWidth="1"/>
    <col min="5923" max="5923" width="8" customWidth="1"/>
    <col min="5924" max="5924" width="8.28515625" customWidth="1"/>
    <col min="5925" max="5933" width="3.42578125" customWidth="1"/>
    <col min="5934" max="5934" width="4.28515625" customWidth="1"/>
    <col min="5935" max="5935" width="10.28515625" customWidth="1"/>
    <col min="5936" max="5936" width="7" customWidth="1"/>
    <col min="5937" max="5959" width="9.140625" customWidth="1"/>
    <col min="6136" max="6136" width="5.28515625" customWidth="1"/>
    <col min="6137" max="6137" width="9.140625" hidden="1" customWidth="1"/>
    <col min="6138" max="6138" width="17.42578125" customWidth="1"/>
    <col min="6139" max="6139" width="10" bestFit="1" customWidth="1"/>
    <col min="6140" max="6140" width="7.85546875" customWidth="1"/>
    <col min="6141" max="6141" width="6.42578125" customWidth="1"/>
    <col min="6142" max="6142" width="9.140625" hidden="1" customWidth="1"/>
    <col min="6143" max="6143" width="7" customWidth="1"/>
    <col min="6144" max="6144" width="6" customWidth="1"/>
    <col min="6145" max="6145" width="7.7109375" customWidth="1"/>
    <col min="6146" max="6176" width="3.42578125" customWidth="1"/>
    <col min="6177" max="6177" width="4.5703125" customWidth="1"/>
    <col min="6178" max="6178" width="6.7109375" customWidth="1"/>
    <col min="6179" max="6179" width="8" customWidth="1"/>
    <col min="6180" max="6180" width="8.28515625" customWidth="1"/>
    <col min="6181" max="6189" width="3.42578125" customWidth="1"/>
    <col min="6190" max="6190" width="4.28515625" customWidth="1"/>
    <col min="6191" max="6191" width="10.28515625" customWidth="1"/>
    <col min="6192" max="6192" width="7" customWidth="1"/>
    <col min="6193" max="6215" width="9.140625" customWidth="1"/>
    <col min="6392" max="6392" width="5.28515625" customWidth="1"/>
    <col min="6393" max="6393" width="9.140625" hidden="1" customWidth="1"/>
    <col min="6394" max="6394" width="17.42578125" customWidth="1"/>
    <col min="6395" max="6395" width="10" bestFit="1" customWidth="1"/>
    <col min="6396" max="6396" width="7.85546875" customWidth="1"/>
    <col min="6397" max="6397" width="6.42578125" customWidth="1"/>
    <col min="6398" max="6398" width="9.140625" hidden="1" customWidth="1"/>
    <col min="6399" max="6399" width="7" customWidth="1"/>
    <col min="6400" max="6400" width="6" customWidth="1"/>
    <col min="6401" max="6401" width="7.7109375" customWidth="1"/>
    <col min="6402" max="6432" width="3.42578125" customWidth="1"/>
    <col min="6433" max="6433" width="4.5703125" customWidth="1"/>
    <col min="6434" max="6434" width="6.7109375" customWidth="1"/>
    <col min="6435" max="6435" width="8" customWidth="1"/>
    <col min="6436" max="6436" width="8.28515625" customWidth="1"/>
    <col min="6437" max="6445" width="3.42578125" customWidth="1"/>
    <col min="6446" max="6446" width="4.28515625" customWidth="1"/>
    <col min="6447" max="6447" width="10.28515625" customWidth="1"/>
    <col min="6448" max="6448" width="7" customWidth="1"/>
    <col min="6449" max="6471" width="9.140625" customWidth="1"/>
    <col min="6648" max="6648" width="5.28515625" customWidth="1"/>
    <col min="6649" max="6649" width="9.140625" hidden="1" customWidth="1"/>
    <col min="6650" max="6650" width="17.42578125" customWidth="1"/>
    <col min="6651" max="6651" width="10" bestFit="1" customWidth="1"/>
    <col min="6652" max="6652" width="7.85546875" customWidth="1"/>
    <col min="6653" max="6653" width="6.42578125" customWidth="1"/>
    <col min="6654" max="6654" width="9.140625" hidden="1" customWidth="1"/>
    <col min="6655" max="6655" width="7" customWidth="1"/>
    <col min="6656" max="6656" width="6" customWidth="1"/>
    <col min="6657" max="6657" width="7.7109375" customWidth="1"/>
    <col min="6658" max="6688" width="3.42578125" customWidth="1"/>
    <col min="6689" max="6689" width="4.5703125" customWidth="1"/>
    <col min="6690" max="6690" width="6.7109375" customWidth="1"/>
    <col min="6691" max="6691" width="8" customWidth="1"/>
    <col min="6692" max="6692" width="8.28515625" customWidth="1"/>
    <col min="6693" max="6701" width="3.42578125" customWidth="1"/>
    <col min="6702" max="6702" width="4.28515625" customWidth="1"/>
    <col min="6703" max="6703" width="10.28515625" customWidth="1"/>
    <col min="6704" max="6704" width="7" customWidth="1"/>
    <col min="6705" max="6727" width="9.140625" customWidth="1"/>
    <col min="6904" max="6904" width="5.28515625" customWidth="1"/>
    <col min="6905" max="6905" width="9.140625" hidden="1" customWidth="1"/>
    <col min="6906" max="6906" width="17.42578125" customWidth="1"/>
    <col min="6907" max="6907" width="10" bestFit="1" customWidth="1"/>
    <col min="6908" max="6908" width="7.85546875" customWidth="1"/>
    <col min="6909" max="6909" width="6.42578125" customWidth="1"/>
    <col min="6910" max="6910" width="9.140625" hidden="1" customWidth="1"/>
    <col min="6911" max="6911" width="7" customWidth="1"/>
    <col min="6912" max="6912" width="6" customWidth="1"/>
    <col min="6913" max="6913" width="7.7109375" customWidth="1"/>
    <col min="6914" max="6944" width="3.42578125" customWidth="1"/>
    <col min="6945" max="6945" width="4.5703125" customWidth="1"/>
    <col min="6946" max="6946" width="6.7109375" customWidth="1"/>
    <col min="6947" max="6947" width="8" customWidth="1"/>
    <col min="6948" max="6948" width="8.28515625" customWidth="1"/>
    <col min="6949" max="6957" width="3.42578125" customWidth="1"/>
    <col min="6958" max="6958" width="4.28515625" customWidth="1"/>
    <col min="6959" max="6959" width="10.28515625" customWidth="1"/>
    <col min="6960" max="6960" width="7" customWidth="1"/>
    <col min="6961" max="6983" width="9.140625" customWidth="1"/>
    <col min="7160" max="7160" width="5.28515625" customWidth="1"/>
    <col min="7161" max="7161" width="9.140625" hidden="1" customWidth="1"/>
    <col min="7162" max="7162" width="17.42578125" customWidth="1"/>
    <col min="7163" max="7163" width="10" bestFit="1" customWidth="1"/>
    <col min="7164" max="7164" width="7.85546875" customWidth="1"/>
    <col min="7165" max="7165" width="6.42578125" customWidth="1"/>
    <col min="7166" max="7166" width="9.140625" hidden="1" customWidth="1"/>
    <col min="7167" max="7167" width="7" customWidth="1"/>
    <col min="7168" max="7168" width="6" customWidth="1"/>
    <col min="7169" max="7169" width="7.7109375" customWidth="1"/>
    <col min="7170" max="7200" width="3.42578125" customWidth="1"/>
    <col min="7201" max="7201" width="4.5703125" customWidth="1"/>
    <col min="7202" max="7202" width="6.7109375" customWidth="1"/>
    <col min="7203" max="7203" width="8" customWidth="1"/>
    <col min="7204" max="7204" width="8.28515625" customWidth="1"/>
    <col min="7205" max="7213" width="3.42578125" customWidth="1"/>
    <col min="7214" max="7214" width="4.28515625" customWidth="1"/>
    <col min="7215" max="7215" width="10.28515625" customWidth="1"/>
    <col min="7216" max="7216" width="7" customWidth="1"/>
    <col min="7217" max="7239" width="9.140625" customWidth="1"/>
    <col min="7416" max="7416" width="5.28515625" customWidth="1"/>
    <col min="7417" max="7417" width="9.140625" hidden="1" customWidth="1"/>
    <col min="7418" max="7418" width="17.42578125" customWidth="1"/>
    <col min="7419" max="7419" width="10" bestFit="1" customWidth="1"/>
    <col min="7420" max="7420" width="7.85546875" customWidth="1"/>
    <col min="7421" max="7421" width="6.42578125" customWidth="1"/>
    <col min="7422" max="7422" width="9.140625" hidden="1" customWidth="1"/>
    <col min="7423" max="7423" width="7" customWidth="1"/>
    <col min="7424" max="7424" width="6" customWidth="1"/>
    <col min="7425" max="7425" width="7.7109375" customWidth="1"/>
    <col min="7426" max="7456" width="3.42578125" customWidth="1"/>
    <col min="7457" max="7457" width="4.5703125" customWidth="1"/>
    <col min="7458" max="7458" width="6.7109375" customWidth="1"/>
    <col min="7459" max="7459" width="8" customWidth="1"/>
    <col min="7460" max="7460" width="8.28515625" customWidth="1"/>
    <col min="7461" max="7469" width="3.42578125" customWidth="1"/>
    <col min="7470" max="7470" width="4.28515625" customWidth="1"/>
    <col min="7471" max="7471" width="10.28515625" customWidth="1"/>
    <col min="7472" max="7472" width="7" customWidth="1"/>
    <col min="7473" max="7495" width="9.140625" customWidth="1"/>
    <col min="7672" max="7672" width="5.28515625" customWidth="1"/>
    <col min="7673" max="7673" width="9.140625" hidden="1" customWidth="1"/>
    <col min="7674" max="7674" width="17.42578125" customWidth="1"/>
    <col min="7675" max="7675" width="10" bestFit="1" customWidth="1"/>
    <col min="7676" max="7676" width="7.85546875" customWidth="1"/>
    <col min="7677" max="7677" width="6.42578125" customWidth="1"/>
    <col min="7678" max="7678" width="9.140625" hidden="1" customWidth="1"/>
    <col min="7679" max="7679" width="7" customWidth="1"/>
    <col min="7680" max="7680" width="6" customWidth="1"/>
    <col min="7681" max="7681" width="7.7109375" customWidth="1"/>
    <col min="7682" max="7712" width="3.42578125" customWidth="1"/>
    <col min="7713" max="7713" width="4.5703125" customWidth="1"/>
    <col min="7714" max="7714" width="6.7109375" customWidth="1"/>
    <col min="7715" max="7715" width="8" customWidth="1"/>
    <col min="7716" max="7716" width="8.28515625" customWidth="1"/>
    <col min="7717" max="7725" width="3.42578125" customWidth="1"/>
    <col min="7726" max="7726" width="4.28515625" customWidth="1"/>
    <col min="7727" max="7727" width="10.28515625" customWidth="1"/>
    <col min="7728" max="7728" width="7" customWidth="1"/>
    <col min="7729" max="7751" width="9.140625" customWidth="1"/>
    <col min="7928" max="7928" width="5.28515625" customWidth="1"/>
    <col min="7929" max="7929" width="9.140625" hidden="1" customWidth="1"/>
    <col min="7930" max="7930" width="17.42578125" customWidth="1"/>
    <col min="7931" max="7931" width="10" bestFit="1" customWidth="1"/>
    <col min="7932" max="7932" width="7.85546875" customWidth="1"/>
    <col min="7933" max="7933" width="6.42578125" customWidth="1"/>
    <col min="7934" max="7934" width="9.140625" hidden="1" customWidth="1"/>
    <col min="7935" max="7935" width="7" customWidth="1"/>
    <col min="7936" max="7936" width="6" customWidth="1"/>
    <col min="7937" max="7937" width="7.7109375" customWidth="1"/>
    <col min="7938" max="7968" width="3.42578125" customWidth="1"/>
    <col min="7969" max="7969" width="4.5703125" customWidth="1"/>
    <col min="7970" max="7970" width="6.7109375" customWidth="1"/>
    <col min="7971" max="7971" width="8" customWidth="1"/>
    <col min="7972" max="7972" width="8.28515625" customWidth="1"/>
    <col min="7973" max="7981" width="3.42578125" customWidth="1"/>
    <col min="7982" max="7982" width="4.28515625" customWidth="1"/>
    <col min="7983" max="7983" width="10.28515625" customWidth="1"/>
    <col min="7984" max="7984" width="7" customWidth="1"/>
    <col min="7985" max="8007" width="9.140625" customWidth="1"/>
    <col min="8184" max="8184" width="5.28515625" customWidth="1"/>
    <col min="8185" max="8185" width="9.140625" hidden="1" customWidth="1"/>
    <col min="8186" max="8186" width="17.42578125" customWidth="1"/>
    <col min="8187" max="8187" width="10" bestFit="1" customWidth="1"/>
    <col min="8188" max="8188" width="7.85546875" customWidth="1"/>
    <col min="8189" max="8189" width="6.42578125" customWidth="1"/>
    <col min="8190" max="8190" width="9.140625" hidden="1" customWidth="1"/>
    <col min="8191" max="8191" width="7" customWidth="1"/>
    <col min="8192" max="8192" width="6" customWidth="1"/>
    <col min="8193" max="8193" width="7.7109375" customWidth="1"/>
    <col min="8194" max="8224" width="3.42578125" customWidth="1"/>
    <col min="8225" max="8225" width="4.5703125" customWidth="1"/>
    <col min="8226" max="8226" width="6.7109375" customWidth="1"/>
    <col min="8227" max="8227" width="8" customWidth="1"/>
    <col min="8228" max="8228" width="8.28515625" customWidth="1"/>
    <col min="8229" max="8237" width="3.42578125" customWidth="1"/>
    <col min="8238" max="8238" width="4.28515625" customWidth="1"/>
    <col min="8239" max="8239" width="10.28515625" customWidth="1"/>
    <col min="8240" max="8240" width="7" customWidth="1"/>
    <col min="8241" max="8263" width="9.140625" customWidth="1"/>
    <col min="8440" max="8440" width="5.28515625" customWidth="1"/>
    <col min="8441" max="8441" width="9.140625" hidden="1" customWidth="1"/>
    <col min="8442" max="8442" width="17.42578125" customWidth="1"/>
    <col min="8443" max="8443" width="10" bestFit="1" customWidth="1"/>
    <col min="8444" max="8444" width="7.85546875" customWidth="1"/>
    <col min="8445" max="8445" width="6.42578125" customWidth="1"/>
    <col min="8446" max="8446" width="9.140625" hidden="1" customWidth="1"/>
    <col min="8447" max="8447" width="7" customWidth="1"/>
    <col min="8448" max="8448" width="6" customWidth="1"/>
    <col min="8449" max="8449" width="7.7109375" customWidth="1"/>
    <col min="8450" max="8480" width="3.42578125" customWidth="1"/>
    <col min="8481" max="8481" width="4.5703125" customWidth="1"/>
    <col min="8482" max="8482" width="6.7109375" customWidth="1"/>
    <col min="8483" max="8483" width="8" customWidth="1"/>
    <col min="8484" max="8484" width="8.28515625" customWidth="1"/>
    <col min="8485" max="8493" width="3.42578125" customWidth="1"/>
    <col min="8494" max="8494" width="4.28515625" customWidth="1"/>
    <col min="8495" max="8495" width="10.28515625" customWidth="1"/>
    <col min="8496" max="8496" width="7" customWidth="1"/>
    <col min="8497" max="8519" width="9.140625" customWidth="1"/>
    <col min="8696" max="8696" width="5.28515625" customWidth="1"/>
    <col min="8697" max="8697" width="9.140625" hidden="1" customWidth="1"/>
    <col min="8698" max="8698" width="17.42578125" customWidth="1"/>
    <col min="8699" max="8699" width="10" bestFit="1" customWidth="1"/>
    <col min="8700" max="8700" width="7.85546875" customWidth="1"/>
    <col min="8701" max="8701" width="6.42578125" customWidth="1"/>
    <col min="8702" max="8702" width="9.140625" hidden="1" customWidth="1"/>
    <col min="8703" max="8703" width="7" customWidth="1"/>
    <col min="8704" max="8704" width="6" customWidth="1"/>
    <col min="8705" max="8705" width="7.7109375" customWidth="1"/>
    <col min="8706" max="8736" width="3.42578125" customWidth="1"/>
    <col min="8737" max="8737" width="4.5703125" customWidth="1"/>
    <col min="8738" max="8738" width="6.7109375" customWidth="1"/>
    <col min="8739" max="8739" width="8" customWidth="1"/>
    <col min="8740" max="8740" width="8.28515625" customWidth="1"/>
    <col min="8741" max="8749" width="3.42578125" customWidth="1"/>
    <col min="8750" max="8750" width="4.28515625" customWidth="1"/>
    <col min="8751" max="8751" width="10.28515625" customWidth="1"/>
    <col min="8752" max="8752" width="7" customWidth="1"/>
    <col min="8753" max="8775" width="9.140625" customWidth="1"/>
    <col min="8952" max="8952" width="5.28515625" customWidth="1"/>
    <col min="8953" max="8953" width="9.140625" hidden="1" customWidth="1"/>
    <col min="8954" max="8954" width="17.42578125" customWidth="1"/>
    <col min="8955" max="8955" width="10" bestFit="1" customWidth="1"/>
    <col min="8956" max="8956" width="7.85546875" customWidth="1"/>
    <col min="8957" max="8957" width="6.42578125" customWidth="1"/>
    <col min="8958" max="8958" width="9.140625" hidden="1" customWidth="1"/>
    <col min="8959" max="8959" width="7" customWidth="1"/>
    <col min="8960" max="8960" width="6" customWidth="1"/>
    <col min="8961" max="8961" width="7.7109375" customWidth="1"/>
    <col min="8962" max="8992" width="3.42578125" customWidth="1"/>
    <col min="8993" max="8993" width="4.5703125" customWidth="1"/>
    <col min="8994" max="8994" width="6.7109375" customWidth="1"/>
    <col min="8995" max="8995" width="8" customWidth="1"/>
    <col min="8996" max="8996" width="8.28515625" customWidth="1"/>
    <col min="8997" max="9005" width="3.42578125" customWidth="1"/>
    <col min="9006" max="9006" width="4.28515625" customWidth="1"/>
    <col min="9007" max="9007" width="10.28515625" customWidth="1"/>
    <col min="9008" max="9008" width="7" customWidth="1"/>
    <col min="9009" max="9031" width="9.140625" customWidth="1"/>
    <col min="9208" max="9208" width="5.28515625" customWidth="1"/>
    <col min="9209" max="9209" width="9.140625" hidden="1" customWidth="1"/>
    <col min="9210" max="9210" width="17.42578125" customWidth="1"/>
    <col min="9211" max="9211" width="10" bestFit="1" customWidth="1"/>
    <col min="9212" max="9212" width="7.85546875" customWidth="1"/>
    <col min="9213" max="9213" width="6.42578125" customWidth="1"/>
    <col min="9214" max="9214" width="9.140625" hidden="1" customWidth="1"/>
    <col min="9215" max="9215" width="7" customWidth="1"/>
    <col min="9216" max="9216" width="6" customWidth="1"/>
    <col min="9217" max="9217" width="7.7109375" customWidth="1"/>
    <col min="9218" max="9248" width="3.42578125" customWidth="1"/>
    <col min="9249" max="9249" width="4.5703125" customWidth="1"/>
    <col min="9250" max="9250" width="6.7109375" customWidth="1"/>
    <col min="9251" max="9251" width="8" customWidth="1"/>
    <col min="9252" max="9252" width="8.28515625" customWidth="1"/>
    <col min="9253" max="9261" width="3.42578125" customWidth="1"/>
    <col min="9262" max="9262" width="4.28515625" customWidth="1"/>
    <col min="9263" max="9263" width="10.28515625" customWidth="1"/>
    <col min="9264" max="9264" width="7" customWidth="1"/>
    <col min="9265" max="9287" width="9.140625" customWidth="1"/>
    <col min="9464" max="9464" width="5.28515625" customWidth="1"/>
    <col min="9465" max="9465" width="9.140625" hidden="1" customWidth="1"/>
    <col min="9466" max="9466" width="17.42578125" customWidth="1"/>
    <col min="9467" max="9467" width="10" bestFit="1" customWidth="1"/>
    <col min="9468" max="9468" width="7.85546875" customWidth="1"/>
    <col min="9469" max="9469" width="6.42578125" customWidth="1"/>
    <col min="9470" max="9470" width="9.140625" hidden="1" customWidth="1"/>
    <col min="9471" max="9471" width="7" customWidth="1"/>
    <col min="9472" max="9472" width="6" customWidth="1"/>
    <col min="9473" max="9473" width="7.7109375" customWidth="1"/>
    <col min="9474" max="9504" width="3.42578125" customWidth="1"/>
    <col min="9505" max="9505" width="4.5703125" customWidth="1"/>
    <col min="9506" max="9506" width="6.7109375" customWidth="1"/>
    <col min="9507" max="9507" width="8" customWidth="1"/>
    <col min="9508" max="9508" width="8.28515625" customWidth="1"/>
    <col min="9509" max="9517" width="3.42578125" customWidth="1"/>
    <col min="9518" max="9518" width="4.28515625" customWidth="1"/>
    <col min="9519" max="9519" width="10.28515625" customWidth="1"/>
    <col min="9520" max="9520" width="7" customWidth="1"/>
    <col min="9521" max="9543" width="9.140625" customWidth="1"/>
    <col min="9720" max="9720" width="5.28515625" customWidth="1"/>
    <col min="9721" max="9721" width="9.140625" hidden="1" customWidth="1"/>
    <col min="9722" max="9722" width="17.42578125" customWidth="1"/>
    <col min="9723" max="9723" width="10" bestFit="1" customWidth="1"/>
    <col min="9724" max="9724" width="7.85546875" customWidth="1"/>
    <col min="9725" max="9725" width="6.42578125" customWidth="1"/>
    <col min="9726" max="9726" width="9.140625" hidden="1" customWidth="1"/>
    <col min="9727" max="9727" width="7" customWidth="1"/>
    <col min="9728" max="9728" width="6" customWidth="1"/>
    <col min="9729" max="9729" width="7.7109375" customWidth="1"/>
    <col min="9730" max="9760" width="3.42578125" customWidth="1"/>
    <col min="9761" max="9761" width="4.5703125" customWidth="1"/>
    <col min="9762" max="9762" width="6.7109375" customWidth="1"/>
    <col min="9763" max="9763" width="8" customWidth="1"/>
    <col min="9764" max="9764" width="8.28515625" customWidth="1"/>
    <col min="9765" max="9773" width="3.42578125" customWidth="1"/>
    <col min="9774" max="9774" width="4.28515625" customWidth="1"/>
    <col min="9775" max="9775" width="10.28515625" customWidth="1"/>
    <col min="9776" max="9776" width="7" customWidth="1"/>
    <col min="9777" max="9799" width="9.140625" customWidth="1"/>
    <col min="9976" max="9976" width="5.28515625" customWidth="1"/>
    <col min="9977" max="9977" width="9.140625" hidden="1" customWidth="1"/>
    <col min="9978" max="9978" width="17.42578125" customWidth="1"/>
    <col min="9979" max="9979" width="10" bestFit="1" customWidth="1"/>
    <col min="9980" max="9980" width="7.85546875" customWidth="1"/>
    <col min="9981" max="9981" width="6.42578125" customWidth="1"/>
    <col min="9982" max="9982" width="9.140625" hidden="1" customWidth="1"/>
    <col min="9983" max="9983" width="7" customWidth="1"/>
    <col min="9984" max="9984" width="6" customWidth="1"/>
    <col min="9985" max="9985" width="7.7109375" customWidth="1"/>
    <col min="9986" max="10016" width="3.42578125" customWidth="1"/>
    <col min="10017" max="10017" width="4.5703125" customWidth="1"/>
    <col min="10018" max="10018" width="6.7109375" customWidth="1"/>
    <col min="10019" max="10019" width="8" customWidth="1"/>
    <col min="10020" max="10020" width="8.28515625" customWidth="1"/>
    <col min="10021" max="10029" width="3.42578125" customWidth="1"/>
    <col min="10030" max="10030" width="4.28515625" customWidth="1"/>
    <col min="10031" max="10031" width="10.28515625" customWidth="1"/>
    <col min="10032" max="10032" width="7" customWidth="1"/>
    <col min="10033" max="10055" width="9.140625" customWidth="1"/>
    <col min="10232" max="10232" width="5.28515625" customWidth="1"/>
    <col min="10233" max="10233" width="9.140625" hidden="1" customWidth="1"/>
    <col min="10234" max="10234" width="17.42578125" customWidth="1"/>
    <col min="10235" max="10235" width="10" bestFit="1" customWidth="1"/>
    <col min="10236" max="10236" width="7.85546875" customWidth="1"/>
    <col min="10237" max="10237" width="6.42578125" customWidth="1"/>
    <col min="10238" max="10238" width="9.140625" hidden="1" customWidth="1"/>
    <col min="10239" max="10239" width="7" customWidth="1"/>
    <col min="10240" max="10240" width="6" customWidth="1"/>
    <col min="10241" max="10241" width="7.7109375" customWidth="1"/>
    <col min="10242" max="10272" width="3.42578125" customWidth="1"/>
    <col min="10273" max="10273" width="4.5703125" customWidth="1"/>
    <col min="10274" max="10274" width="6.7109375" customWidth="1"/>
    <col min="10275" max="10275" width="8" customWidth="1"/>
    <col min="10276" max="10276" width="8.28515625" customWidth="1"/>
    <col min="10277" max="10285" width="3.42578125" customWidth="1"/>
    <col min="10286" max="10286" width="4.28515625" customWidth="1"/>
    <col min="10287" max="10287" width="10.28515625" customWidth="1"/>
    <col min="10288" max="10288" width="7" customWidth="1"/>
    <col min="10289" max="10311" width="9.140625" customWidth="1"/>
    <col min="10488" max="10488" width="5.28515625" customWidth="1"/>
    <col min="10489" max="10489" width="9.140625" hidden="1" customWidth="1"/>
    <col min="10490" max="10490" width="17.42578125" customWidth="1"/>
    <col min="10491" max="10491" width="10" bestFit="1" customWidth="1"/>
    <col min="10492" max="10492" width="7.85546875" customWidth="1"/>
    <col min="10493" max="10493" width="6.42578125" customWidth="1"/>
    <col min="10494" max="10494" width="9.140625" hidden="1" customWidth="1"/>
    <col min="10495" max="10495" width="7" customWidth="1"/>
    <col min="10496" max="10496" width="6" customWidth="1"/>
    <col min="10497" max="10497" width="7.7109375" customWidth="1"/>
    <col min="10498" max="10528" width="3.42578125" customWidth="1"/>
    <col min="10529" max="10529" width="4.5703125" customWidth="1"/>
    <col min="10530" max="10530" width="6.7109375" customWidth="1"/>
    <col min="10531" max="10531" width="8" customWidth="1"/>
    <col min="10532" max="10532" width="8.28515625" customWidth="1"/>
    <col min="10533" max="10541" width="3.42578125" customWidth="1"/>
    <col min="10542" max="10542" width="4.28515625" customWidth="1"/>
    <col min="10543" max="10543" width="10.28515625" customWidth="1"/>
    <col min="10544" max="10544" width="7" customWidth="1"/>
    <col min="10545" max="10567" width="9.140625" customWidth="1"/>
    <col min="10744" max="10744" width="5.28515625" customWidth="1"/>
    <col min="10745" max="10745" width="9.140625" hidden="1" customWidth="1"/>
    <col min="10746" max="10746" width="17.42578125" customWidth="1"/>
    <col min="10747" max="10747" width="10" bestFit="1" customWidth="1"/>
    <col min="10748" max="10748" width="7.85546875" customWidth="1"/>
    <col min="10749" max="10749" width="6.42578125" customWidth="1"/>
    <col min="10750" max="10750" width="9.140625" hidden="1" customWidth="1"/>
    <col min="10751" max="10751" width="7" customWidth="1"/>
    <col min="10752" max="10752" width="6" customWidth="1"/>
    <col min="10753" max="10753" width="7.7109375" customWidth="1"/>
    <col min="10754" max="10784" width="3.42578125" customWidth="1"/>
    <col min="10785" max="10785" width="4.5703125" customWidth="1"/>
    <col min="10786" max="10786" width="6.7109375" customWidth="1"/>
    <col min="10787" max="10787" width="8" customWidth="1"/>
    <col min="10788" max="10788" width="8.28515625" customWidth="1"/>
    <col min="10789" max="10797" width="3.42578125" customWidth="1"/>
    <col min="10798" max="10798" width="4.28515625" customWidth="1"/>
    <col min="10799" max="10799" width="10.28515625" customWidth="1"/>
    <col min="10800" max="10800" width="7" customWidth="1"/>
    <col min="10801" max="10823" width="9.140625" customWidth="1"/>
    <col min="11000" max="11000" width="5.28515625" customWidth="1"/>
    <col min="11001" max="11001" width="9.140625" hidden="1" customWidth="1"/>
    <col min="11002" max="11002" width="17.42578125" customWidth="1"/>
    <col min="11003" max="11003" width="10" bestFit="1" customWidth="1"/>
    <col min="11004" max="11004" width="7.85546875" customWidth="1"/>
    <col min="11005" max="11005" width="6.42578125" customWidth="1"/>
    <col min="11006" max="11006" width="9.140625" hidden="1" customWidth="1"/>
    <col min="11007" max="11007" width="7" customWidth="1"/>
    <col min="11008" max="11008" width="6" customWidth="1"/>
    <col min="11009" max="11009" width="7.7109375" customWidth="1"/>
    <col min="11010" max="11040" width="3.42578125" customWidth="1"/>
    <col min="11041" max="11041" width="4.5703125" customWidth="1"/>
    <col min="11042" max="11042" width="6.7109375" customWidth="1"/>
    <col min="11043" max="11043" width="8" customWidth="1"/>
    <col min="11044" max="11044" width="8.28515625" customWidth="1"/>
    <col min="11045" max="11053" width="3.42578125" customWidth="1"/>
    <col min="11054" max="11054" width="4.28515625" customWidth="1"/>
    <col min="11055" max="11055" width="10.28515625" customWidth="1"/>
    <col min="11056" max="11056" width="7" customWidth="1"/>
    <col min="11057" max="11079" width="9.140625" customWidth="1"/>
    <col min="11256" max="11256" width="5.28515625" customWidth="1"/>
    <col min="11257" max="11257" width="9.140625" hidden="1" customWidth="1"/>
    <col min="11258" max="11258" width="17.42578125" customWidth="1"/>
    <col min="11259" max="11259" width="10" bestFit="1" customWidth="1"/>
    <col min="11260" max="11260" width="7.85546875" customWidth="1"/>
    <col min="11261" max="11261" width="6.42578125" customWidth="1"/>
    <col min="11262" max="11262" width="9.140625" hidden="1" customWidth="1"/>
    <col min="11263" max="11263" width="7" customWidth="1"/>
    <col min="11264" max="11264" width="6" customWidth="1"/>
    <col min="11265" max="11265" width="7.7109375" customWidth="1"/>
    <col min="11266" max="11296" width="3.42578125" customWidth="1"/>
    <col min="11297" max="11297" width="4.5703125" customWidth="1"/>
    <col min="11298" max="11298" width="6.7109375" customWidth="1"/>
    <col min="11299" max="11299" width="8" customWidth="1"/>
    <col min="11300" max="11300" width="8.28515625" customWidth="1"/>
    <col min="11301" max="11309" width="3.42578125" customWidth="1"/>
    <col min="11310" max="11310" width="4.28515625" customWidth="1"/>
    <col min="11311" max="11311" width="10.28515625" customWidth="1"/>
    <col min="11312" max="11312" width="7" customWidth="1"/>
    <col min="11313" max="11335" width="9.140625" customWidth="1"/>
    <col min="11512" max="11512" width="5.28515625" customWidth="1"/>
    <col min="11513" max="11513" width="9.140625" hidden="1" customWidth="1"/>
    <col min="11514" max="11514" width="17.42578125" customWidth="1"/>
    <col min="11515" max="11515" width="10" bestFit="1" customWidth="1"/>
    <col min="11516" max="11516" width="7.85546875" customWidth="1"/>
    <col min="11517" max="11517" width="6.42578125" customWidth="1"/>
    <col min="11518" max="11518" width="9.140625" hidden="1" customWidth="1"/>
    <col min="11519" max="11519" width="7" customWidth="1"/>
    <col min="11520" max="11520" width="6" customWidth="1"/>
    <col min="11521" max="11521" width="7.7109375" customWidth="1"/>
    <col min="11522" max="11552" width="3.42578125" customWidth="1"/>
    <col min="11553" max="11553" width="4.5703125" customWidth="1"/>
    <col min="11554" max="11554" width="6.7109375" customWidth="1"/>
    <col min="11555" max="11555" width="8" customWidth="1"/>
    <col min="11556" max="11556" width="8.28515625" customWidth="1"/>
    <col min="11557" max="11565" width="3.42578125" customWidth="1"/>
    <col min="11566" max="11566" width="4.28515625" customWidth="1"/>
    <col min="11567" max="11567" width="10.28515625" customWidth="1"/>
    <col min="11568" max="11568" width="7" customWidth="1"/>
    <col min="11569" max="11591" width="9.140625" customWidth="1"/>
    <col min="11768" max="11768" width="5.28515625" customWidth="1"/>
    <col min="11769" max="11769" width="9.140625" hidden="1" customWidth="1"/>
    <col min="11770" max="11770" width="17.42578125" customWidth="1"/>
    <col min="11771" max="11771" width="10" bestFit="1" customWidth="1"/>
    <col min="11772" max="11772" width="7.85546875" customWidth="1"/>
    <col min="11773" max="11773" width="6.42578125" customWidth="1"/>
    <col min="11774" max="11774" width="9.140625" hidden="1" customWidth="1"/>
    <col min="11775" max="11775" width="7" customWidth="1"/>
    <col min="11776" max="11776" width="6" customWidth="1"/>
    <col min="11777" max="11777" width="7.7109375" customWidth="1"/>
    <col min="11778" max="11808" width="3.42578125" customWidth="1"/>
    <col min="11809" max="11809" width="4.5703125" customWidth="1"/>
    <col min="11810" max="11810" width="6.7109375" customWidth="1"/>
    <col min="11811" max="11811" width="8" customWidth="1"/>
    <col min="11812" max="11812" width="8.28515625" customWidth="1"/>
    <col min="11813" max="11821" width="3.42578125" customWidth="1"/>
    <col min="11822" max="11822" width="4.28515625" customWidth="1"/>
    <col min="11823" max="11823" width="10.28515625" customWidth="1"/>
    <col min="11824" max="11824" width="7" customWidth="1"/>
    <col min="11825" max="11847" width="9.140625" customWidth="1"/>
    <col min="12024" max="12024" width="5.28515625" customWidth="1"/>
    <col min="12025" max="12025" width="9.140625" hidden="1" customWidth="1"/>
    <col min="12026" max="12026" width="17.42578125" customWidth="1"/>
    <col min="12027" max="12027" width="10" bestFit="1" customWidth="1"/>
    <col min="12028" max="12028" width="7.85546875" customWidth="1"/>
    <col min="12029" max="12029" width="6.42578125" customWidth="1"/>
    <col min="12030" max="12030" width="9.140625" hidden="1" customWidth="1"/>
    <col min="12031" max="12031" width="7" customWidth="1"/>
    <col min="12032" max="12032" width="6" customWidth="1"/>
    <col min="12033" max="12033" width="7.7109375" customWidth="1"/>
    <col min="12034" max="12064" width="3.42578125" customWidth="1"/>
    <col min="12065" max="12065" width="4.5703125" customWidth="1"/>
    <col min="12066" max="12066" width="6.7109375" customWidth="1"/>
    <col min="12067" max="12067" width="8" customWidth="1"/>
    <col min="12068" max="12068" width="8.28515625" customWidth="1"/>
    <col min="12069" max="12077" width="3.42578125" customWidth="1"/>
    <col min="12078" max="12078" width="4.28515625" customWidth="1"/>
    <col min="12079" max="12079" width="10.28515625" customWidth="1"/>
    <col min="12080" max="12080" width="7" customWidth="1"/>
    <col min="12081" max="12103" width="9.140625" customWidth="1"/>
    <col min="12280" max="12280" width="5.28515625" customWidth="1"/>
    <col min="12281" max="12281" width="9.140625" hidden="1" customWidth="1"/>
    <col min="12282" max="12282" width="17.42578125" customWidth="1"/>
    <col min="12283" max="12283" width="10" bestFit="1" customWidth="1"/>
    <col min="12284" max="12284" width="7.85546875" customWidth="1"/>
    <col min="12285" max="12285" width="6.42578125" customWidth="1"/>
    <col min="12286" max="12286" width="9.140625" hidden="1" customWidth="1"/>
    <col min="12287" max="12287" width="7" customWidth="1"/>
    <col min="12288" max="12288" width="6" customWidth="1"/>
    <col min="12289" max="12289" width="7.7109375" customWidth="1"/>
    <col min="12290" max="12320" width="3.42578125" customWidth="1"/>
    <col min="12321" max="12321" width="4.5703125" customWidth="1"/>
    <col min="12322" max="12322" width="6.7109375" customWidth="1"/>
    <col min="12323" max="12323" width="8" customWidth="1"/>
    <col min="12324" max="12324" width="8.28515625" customWidth="1"/>
    <col min="12325" max="12333" width="3.42578125" customWidth="1"/>
    <col min="12334" max="12334" width="4.28515625" customWidth="1"/>
    <col min="12335" max="12335" width="10.28515625" customWidth="1"/>
    <col min="12336" max="12336" width="7" customWidth="1"/>
    <col min="12337" max="12359" width="9.140625" customWidth="1"/>
    <col min="12536" max="12536" width="5.28515625" customWidth="1"/>
    <col min="12537" max="12537" width="9.140625" hidden="1" customWidth="1"/>
    <col min="12538" max="12538" width="17.42578125" customWidth="1"/>
    <col min="12539" max="12539" width="10" bestFit="1" customWidth="1"/>
    <col min="12540" max="12540" width="7.85546875" customWidth="1"/>
    <col min="12541" max="12541" width="6.42578125" customWidth="1"/>
    <col min="12542" max="12542" width="9.140625" hidden="1" customWidth="1"/>
    <col min="12543" max="12543" width="7" customWidth="1"/>
    <col min="12544" max="12544" width="6" customWidth="1"/>
    <col min="12545" max="12545" width="7.7109375" customWidth="1"/>
    <col min="12546" max="12576" width="3.42578125" customWidth="1"/>
    <col min="12577" max="12577" width="4.5703125" customWidth="1"/>
    <col min="12578" max="12578" width="6.7109375" customWidth="1"/>
    <col min="12579" max="12579" width="8" customWidth="1"/>
    <col min="12580" max="12580" width="8.28515625" customWidth="1"/>
    <col min="12581" max="12589" width="3.42578125" customWidth="1"/>
    <col min="12590" max="12590" width="4.28515625" customWidth="1"/>
    <col min="12591" max="12591" width="10.28515625" customWidth="1"/>
    <col min="12592" max="12592" width="7" customWidth="1"/>
    <col min="12593" max="12615" width="9.140625" customWidth="1"/>
    <col min="12792" max="12792" width="5.28515625" customWidth="1"/>
    <col min="12793" max="12793" width="9.140625" hidden="1" customWidth="1"/>
    <col min="12794" max="12794" width="17.42578125" customWidth="1"/>
    <col min="12795" max="12795" width="10" bestFit="1" customWidth="1"/>
    <col min="12796" max="12796" width="7.85546875" customWidth="1"/>
    <col min="12797" max="12797" width="6.42578125" customWidth="1"/>
    <col min="12798" max="12798" width="9.140625" hidden="1" customWidth="1"/>
    <col min="12799" max="12799" width="7" customWidth="1"/>
    <col min="12800" max="12800" width="6" customWidth="1"/>
    <col min="12801" max="12801" width="7.7109375" customWidth="1"/>
    <col min="12802" max="12832" width="3.42578125" customWidth="1"/>
    <col min="12833" max="12833" width="4.5703125" customWidth="1"/>
    <col min="12834" max="12834" width="6.7109375" customWidth="1"/>
    <col min="12835" max="12835" width="8" customWidth="1"/>
    <col min="12836" max="12836" width="8.28515625" customWidth="1"/>
    <col min="12837" max="12845" width="3.42578125" customWidth="1"/>
    <col min="12846" max="12846" width="4.28515625" customWidth="1"/>
    <col min="12847" max="12847" width="10.28515625" customWidth="1"/>
    <col min="12848" max="12848" width="7" customWidth="1"/>
    <col min="12849" max="12871" width="9.140625" customWidth="1"/>
    <col min="13048" max="13048" width="5.28515625" customWidth="1"/>
    <col min="13049" max="13049" width="9.140625" hidden="1" customWidth="1"/>
    <col min="13050" max="13050" width="17.42578125" customWidth="1"/>
    <col min="13051" max="13051" width="10" bestFit="1" customWidth="1"/>
    <col min="13052" max="13052" width="7.85546875" customWidth="1"/>
    <col min="13053" max="13053" width="6.42578125" customWidth="1"/>
    <col min="13054" max="13054" width="9.140625" hidden="1" customWidth="1"/>
    <col min="13055" max="13055" width="7" customWidth="1"/>
    <col min="13056" max="13056" width="6" customWidth="1"/>
    <col min="13057" max="13057" width="7.7109375" customWidth="1"/>
    <col min="13058" max="13088" width="3.42578125" customWidth="1"/>
    <col min="13089" max="13089" width="4.5703125" customWidth="1"/>
    <col min="13090" max="13090" width="6.7109375" customWidth="1"/>
    <col min="13091" max="13091" width="8" customWidth="1"/>
    <col min="13092" max="13092" width="8.28515625" customWidth="1"/>
    <col min="13093" max="13101" width="3.42578125" customWidth="1"/>
    <col min="13102" max="13102" width="4.28515625" customWidth="1"/>
    <col min="13103" max="13103" width="10.28515625" customWidth="1"/>
    <col min="13104" max="13104" width="7" customWidth="1"/>
    <col min="13105" max="13127" width="9.140625" customWidth="1"/>
    <col min="13304" max="13304" width="5.28515625" customWidth="1"/>
    <col min="13305" max="13305" width="9.140625" hidden="1" customWidth="1"/>
    <col min="13306" max="13306" width="17.42578125" customWidth="1"/>
    <col min="13307" max="13307" width="10" bestFit="1" customWidth="1"/>
    <col min="13308" max="13308" width="7.85546875" customWidth="1"/>
    <col min="13309" max="13309" width="6.42578125" customWidth="1"/>
    <col min="13310" max="13310" width="9.140625" hidden="1" customWidth="1"/>
    <col min="13311" max="13311" width="7" customWidth="1"/>
    <col min="13312" max="13312" width="6" customWidth="1"/>
    <col min="13313" max="13313" width="7.7109375" customWidth="1"/>
    <col min="13314" max="13344" width="3.42578125" customWidth="1"/>
    <col min="13345" max="13345" width="4.5703125" customWidth="1"/>
    <col min="13346" max="13346" width="6.7109375" customWidth="1"/>
    <col min="13347" max="13347" width="8" customWidth="1"/>
    <col min="13348" max="13348" width="8.28515625" customWidth="1"/>
    <col min="13349" max="13357" width="3.42578125" customWidth="1"/>
    <col min="13358" max="13358" width="4.28515625" customWidth="1"/>
    <col min="13359" max="13359" width="10.28515625" customWidth="1"/>
    <col min="13360" max="13360" width="7" customWidth="1"/>
    <col min="13361" max="13383" width="9.140625" customWidth="1"/>
    <col min="13560" max="13560" width="5.28515625" customWidth="1"/>
    <col min="13561" max="13561" width="9.140625" hidden="1" customWidth="1"/>
    <col min="13562" max="13562" width="17.42578125" customWidth="1"/>
    <col min="13563" max="13563" width="10" bestFit="1" customWidth="1"/>
    <col min="13564" max="13564" width="7.85546875" customWidth="1"/>
    <col min="13565" max="13565" width="6.42578125" customWidth="1"/>
    <col min="13566" max="13566" width="9.140625" hidden="1" customWidth="1"/>
    <col min="13567" max="13567" width="7" customWidth="1"/>
    <col min="13568" max="13568" width="6" customWidth="1"/>
    <col min="13569" max="13569" width="7.7109375" customWidth="1"/>
    <col min="13570" max="13600" width="3.42578125" customWidth="1"/>
    <col min="13601" max="13601" width="4.5703125" customWidth="1"/>
    <col min="13602" max="13602" width="6.7109375" customWidth="1"/>
    <col min="13603" max="13603" width="8" customWidth="1"/>
    <col min="13604" max="13604" width="8.28515625" customWidth="1"/>
    <col min="13605" max="13613" width="3.42578125" customWidth="1"/>
    <col min="13614" max="13614" width="4.28515625" customWidth="1"/>
    <col min="13615" max="13615" width="10.28515625" customWidth="1"/>
    <col min="13616" max="13616" width="7" customWidth="1"/>
    <col min="13617" max="13639" width="9.140625" customWidth="1"/>
    <col min="13816" max="13816" width="5.28515625" customWidth="1"/>
    <col min="13817" max="13817" width="9.140625" hidden="1" customWidth="1"/>
    <col min="13818" max="13818" width="17.42578125" customWidth="1"/>
    <col min="13819" max="13819" width="10" bestFit="1" customWidth="1"/>
    <col min="13820" max="13820" width="7.85546875" customWidth="1"/>
    <col min="13821" max="13821" width="6.42578125" customWidth="1"/>
    <col min="13822" max="13822" width="9.140625" hidden="1" customWidth="1"/>
    <col min="13823" max="13823" width="7" customWidth="1"/>
    <col min="13824" max="13824" width="6" customWidth="1"/>
    <col min="13825" max="13825" width="7.7109375" customWidth="1"/>
    <col min="13826" max="13856" width="3.42578125" customWidth="1"/>
    <col min="13857" max="13857" width="4.5703125" customWidth="1"/>
    <col min="13858" max="13858" width="6.7109375" customWidth="1"/>
    <col min="13859" max="13859" width="8" customWidth="1"/>
    <col min="13860" max="13860" width="8.28515625" customWidth="1"/>
    <col min="13861" max="13869" width="3.42578125" customWidth="1"/>
    <col min="13870" max="13870" width="4.28515625" customWidth="1"/>
    <col min="13871" max="13871" width="10.28515625" customWidth="1"/>
    <col min="13872" max="13872" width="7" customWidth="1"/>
    <col min="13873" max="13895" width="9.140625" customWidth="1"/>
    <col min="14072" max="14072" width="5.28515625" customWidth="1"/>
    <col min="14073" max="14073" width="9.140625" hidden="1" customWidth="1"/>
    <col min="14074" max="14074" width="17.42578125" customWidth="1"/>
    <col min="14075" max="14075" width="10" bestFit="1" customWidth="1"/>
    <col min="14076" max="14076" width="7.85546875" customWidth="1"/>
    <col min="14077" max="14077" width="6.42578125" customWidth="1"/>
    <col min="14078" max="14078" width="9.140625" hidden="1" customWidth="1"/>
    <col min="14079" max="14079" width="7" customWidth="1"/>
    <col min="14080" max="14080" width="6" customWidth="1"/>
    <col min="14081" max="14081" width="7.7109375" customWidth="1"/>
    <col min="14082" max="14112" width="3.42578125" customWidth="1"/>
    <col min="14113" max="14113" width="4.5703125" customWidth="1"/>
    <col min="14114" max="14114" width="6.7109375" customWidth="1"/>
    <col min="14115" max="14115" width="8" customWidth="1"/>
    <col min="14116" max="14116" width="8.28515625" customWidth="1"/>
    <col min="14117" max="14125" width="3.42578125" customWidth="1"/>
    <col min="14126" max="14126" width="4.28515625" customWidth="1"/>
    <col min="14127" max="14127" width="10.28515625" customWidth="1"/>
    <col min="14128" max="14128" width="7" customWidth="1"/>
    <col min="14129" max="14151" width="9.140625" customWidth="1"/>
    <col min="14328" max="14328" width="5.28515625" customWidth="1"/>
    <col min="14329" max="14329" width="9.140625" hidden="1" customWidth="1"/>
    <col min="14330" max="14330" width="17.42578125" customWidth="1"/>
    <col min="14331" max="14331" width="10" bestFit="1" customWidth="1"/>
    <col min="14332" max="14332" width="7.85546875" customWidth="1"/>
    <col min="14333" max="14333" width="6.42578125" customWidth="1"/>
    <col min="14334" max="14334" width="9.140625" hidden="1" customWidth="1"/>
    <col min="14335" max="14335" width="7" customWidth="1"/>
    <col min="14336" max="14336" width="6" customWidth="1"/>
    <col min="14337" max="14337" width="7.7109375" customWidth="1"/>
    <col min="14338" max="14368" width="3.42578125" customWidth="1"/>
    <col min="14369" max="14369" width="4.5703125" customWidth="1"/>
    <col min="14370" max="14370" width="6.7109375" customWidth="1"/>
    <col min="14371" max="14371" width="8" customWidth="1"/>
    <col min="14372" max="14372" width="8.28515625" customWidth="1"/>
    <col min="14373" max="14381" width="3.42578125" customWidth="1"/>
    <col min="14382" max="14382" width="4.28515625" customWidth="1"/>
    <col min="14383" max="14383" width="10.28515625" customWidth="1"/>
    <col min="14384" max="14384" width="7" customWidth="1"/>
    <col min="14385" max="14407" width="9.140625" customWidth="1"/>
    <col min="14584" max="14584" width="5.28515625" customWidth="1"/>
    <col min="14585" max="14585" width="9.140625" hidden="1" customWidth="1"/>
    <col min="14586" max="14586" width="17.42578125" customWidth="1"/>
    <col min="14587" max="14587" width="10" bestFit="1" customWidth="1"/>
    <col min="14588" max="14588" width="7.85546875" customWidth="1"/>
    <col min="14589" max="14589" width="6.42578125" customWidth="1"/>
    <col min="14590" max="14590" width="9.140625" hidden="1" customWidth="1"/>
    <col min="14591" max="14591" width="7" customWidth="1"/>
    <col min="14592" max="14592" width="6" customWidth="1"/>
    <col min="14593" max="14593" width="7.7109375" customWidth="1"/>
    <col min="14594" max="14624" width="3.42578125" customWidth="1"/>
    <col min="14625" max="14625" width="4.5703125" customWidth="1"/>
    <col min="14626" max="14626" width="6.7109375" customWidth="1"/>
    <col min="14627" max="14627" width="8" customWidth="1"/>
    <col min="14628" max="14628" width="8.28515625" customWidth="1"/>
    <col min="14629" max="14637" width="3.42578125" customWidth="1"/>
    <col min="14638" max="14638" width="4.28515625" customWidth="1"/>
    <col min="14639" max="14639" width="10.28515625" customWidth="1"/>
    <col min="14640" max="14640" width="7" customWidth="1"/>
    <col min="14641" max="14663" width="9.140625" customWidth="1"/>
    <col min="14840" max="14840" width="5.28515625" customWidth="1"/>
    <col min="14841" max="14841" width="9.140625" hidden="1" customWidth="1"/>
    <col min="14842" max="14842" width="17.42578125" customWidth="1"/>
    <col min="14843" max="14843" width="10" bestFit="1" customWidth="1"/>
    <col min="14844" max="14844" width="7.85546875" customWidth="1"/>
    <col min="14845" max="14845" width="6.42578125" customWidth="1"/>
    <col min="14846" max="14846" width="9.140625" hidden="1" customWidth="1"/>
    <col min="14847" max="14847" width="7" customWidth="1"/>
    <col min="14848" max="14848" width="6" customWidth="1"/>
    <col min="14849" max="14849" width="7.7109375" customWidth="1"/>
    <col min="14850" max="14880" width="3.42578125" customWidth="1"/>
    <col min="14881" max="14881" width="4.5703125" customWidth="1"/>
    <col min="14882" max="14882" width="6.7109375" customWidth="1"/>
    <col min="14883" max="14883" width="8" customWidth="1"/>
    <col min="14884" max="14884" width="8.28515625" customWidth="1"/>
    <col min="14885" max="14893" width="3.42578125" customWidth="1"/>
    <col min="14894" max="14894" width="4.28515625" customWidth="1"/>
    <col min="14895" max="14895" width="10.28515625" customWidth="1"/>
    <col min="14896" max="14896" width="7" customWidth="1"/>
    <col min="14897" max="14919" width="9.140625" customWidth="1"/>
    <col min="15096" max="15096" width="5.28515625" customWidth="1"/>
    <col min="15097" max="15097" width="9.140625" hidden="1" customWidth="1"/>
    <col min="15098" max="15098" width="17.42578125" customWidth="1"/>
    <col min="15099" max="15099" width="10" bestFit="1" customWidth="1"/>
    <col min="15100" max="15100" width="7.85546875" customWidth="1"/>
    <col min="15101" max="15101" width="6.42578125" customWidth="1"/>
    <col min="15102" max="15102" width="9.140625" hidden="1" customWidth="1"/>
    <col min="15103" max="15103" width="7" customWidth="1"/>
    <col min="15104" max="15104" width="6" customWidth="1"/>
    <col min="15105" max="15105" width="7.7109375" customWidth="1"/>
    <col min="15106" max="15136" width="3.42578125" customWidth="1"/>
    <col min="15137" max="15137" width="4.5703125" customWidth="1"/>
    <col min="15138" max="15138" width="6.7109375" customWidth="1"/>
    <col min="15139" max="15139" width="8" customWidth="1"/>
    <col min="15140" max="15140" width="8.28515625" customWidth="1"/>
    <col min="15141" max="15149" width="3.42578125" customWidth="1"/>
    <col min="15150" max="15150" width="4.28515625" customWidth="1"/>
    <col min="15151" max="15151" width="10.28515625" customWidth="1"/>
    <col min="15152" max="15152" width="7" customWidth="1"/>
    <col min="15153" max="15175" width="9.140625" customWidth="1"/>
    <col min="15352" max="15352" width="5.28515625" customWidth="1"/>
    <col min="15353" max="15353" width="9.140625" hidden="1" customWidth="1"/>
    <col min="15354" max="15354" width="17.42578125" customWidth="1"/>
    <col min="15355" max="15355" width="10" bestFit="1" customWidth="1"/>
    <col min="15356" max="15356" width="7.85546875" customWidth="1"/>
    <col min="15357" max="15357" width="6.42578125" customWidth="1"/>
    <col min="15358" max="15358" width="9.140625" hidden="1" customWidth="1"/>
    <col min="15359" max="15359" width="7" customWidth="1"/>
    <col min="15360" max="15360" width="6" customWidth="1"/>
    <col min="15361" max="15361" width="7.7109375" customWidth="1"/>
    <col min="15362" max="15392" width="3.42578125" customWidth="1"/>
    <col min="15393" max="15393" width="4.5703125" customWidth="1"/>
    <col min="15394" max="15394" width="6.7109375" customWidth="1"/>
    <col min="15395" max="15395" width="8" customWidth="1"/>
    <col min="15396" max="15396" width="8.28515625" customWidth="1"/>
    <col min="15397" max="15405" width="3.42578125" customWidth="1"/>
    <col min="15406" max="15406" width="4.28515625" customWidth="1"/>
    <col min="15407" max="15407" width="10.28515625" customWidth="1"/>
    <col min="15408" max="15408" width="7" customWidth="1"/>
    <col min="15409" max="15431" width="9.140625" customWidth="1"/>
    <col min="15608" max="15608" width="5.28515625" customWidth="1"/>
    <col min="15609" max="15609" width="9.140625" hidden="1" customWidth="1"/>
    <col min="15610" max="15610" width="17.42578125" customWidth="1"/>
    <col min="15611" max="15611" width="10" bestFit="1" customWidth="1"/>
    <col min="15612" max="15612" width="7.85546875" customWidth="1"/>
    <col min="15613" max="15613" width="6.42578125" customWidth="1"/>
    <col min="15614" max="15614" width="9.140625" hidden="1" customWidth="1"/>
    <col min="15615" max="15615" width="7" customWidth="1"/>
    <col min="15616" max="15616" width="6" customWidth="1"/>
    <col min="15617" max="15617" width="7.7109375" customWidth="1"/>
    <col min="15618" max="15648" width="3.42578125" customWidth="1"/>
    <col min="15649" max="15649" width="4.5703125" customWidth="1"/>
    <col min="15650" max="15650" width="6.7109375" customWidth="1"/>
    <col min="15651" max="15651" width="8" customWidth="1"/>
    <col min="15652" max="15652" width="8.28515625" customWidth="1"/>
    <col min="15653" max="15661" width="3.42578125" customWidth="1"/>
    <col min="15662" max="15662" width="4.28515625" customWidth="1"/>
    <col min="15663" max="15663" width="10.28515625" customWidth="1"/>
    <col min="15664" max="15664" width="7" customWidth="1"/>
    <col min="15665" max="15687" width="9.140625" customWidth="1"/>
    <col min="15864" max="15864" width="5.28515625" customWidth="1"/>
    <col min="15865" max="15865" width="9.140625" hidden="1" customWidth="1"/>
    <col min="15866" max="15866" width="17.42578125" customWidth="1"/>
    <col min="15867" max="15867" width="10" bestFit="1" customWidth="1"/>
    <col min="15868" max="15868" width="7.85546875" customWidth="1"/>
    <col min="15869" max="15869" width="6.42578125" customWidth="1"/>
    <col min="15870" max="15870" width="9.140625" hidden="1" customWidth="1"/>
    <col min="15871" max="15871" width="7" customWidth="1"/>
    <col min="15872" max="15872" width="6" customWidth="1"/>
    <col min="15873" max="15873" width="7.7109375" customWidth="1"/>
    <col min="15874" max="15904" width="3.42578125" customWidth="1"/>
    <col min="15905" max="15905" width="4.5703125" customWidth="1"/>
    <col min="15906" max="15906" width="6.7109375" customWidth="1"/>
    <col min="15907" max="15907" width="8" customWidth="1"/>
    <col min="15908" max="15908" width="8.28515625" customWidth="1"/>
    <col min="15909" max="15917" width="3.42578125" customWidth="1"/>
    <col min="15918" max="15918" width="4.28515625" customWidth="1"/>
    <col min="15919" max="15919" width="10.28515625" customWidth="1"/>
    <col min="15920" max="15920" width="7" customWidth="1"/>
    <col min="15921" max="15943" width="9.140625" customWidth="1"/>
    <col min="16120" max="16120" width="5.28515625" customWidth="1"/>
    <col min="16121" max="16121" width="9.140625" hidden="1" customWidth="1"/>
    <col min="16122" max="16122" width="17.42578125" customWidth="1"/>
    <col min="16123" max="16123" width="10" bestFit="1" customWidth="1"/>
    <col min="16124" max="16124" width="7.85546875" customWidth="1"/>
    <col min="16125" max="16125" width="6.42578125" customWidth="1"/>
    <col min="16126" max="16126" width="9.140625" hidden="1" customWidth="1"/>
    <col min="16127" max="16127" width="7" customWidth="1"/>
    <col min="16128" max="16128" width="6" customWidth="1"/>
    <col min="16129" max="16129" width="7.7109375" customWidth="1"/>
    <col min="16130" max="16160" width="3.42578125" customWidth="1"/>
    <col min="16161" max="16161" width="4.5703125" customWidth="1"/>
    <col min="16162" max="16162" width="6.7109375" customWidth="1"/>
    <col min="16163" max="16163" width="8" customWidth="1"/>
    <col min="16164" max="16164" width="8.28515625" customWidth="1"/>
    <col min="16165" max="16173" width="3.42578125" customWidth="1"/>
    <col min="16174" max="16174" width="4.28515625" customWidth="1"/>
    <col min="16175" max="16175" width="10.28515625" customWidth="1"/>
    <col min="16176" max="16176" width="7" customWidth="1"/>
    <col min="16177" max="16199" width="9.140625" customWidth="1"/>
  </cols>
  <sheetData>
    <row r="1" spans="1:51" ht="23.25" x14ac:dyDescent="0.35">
      <c r="A1" s="1"/>
      <c r="B1" s="2"/>
      <c r="C1" s="2" t="s">
        <v>0</v>
      </c>
      <c r="D1" s="2"/>
      <c r="E1" s="120"/>
      <c r="F1" s="2"/>
      <c r="G1" s="2"/>
      <c r="H1" s="2"/>
      <c r="I1" s="279">
        <f>D2</f>
        <v>41475</v>
      </c>
      <c r="J1" s="280"/>
      <c r="N1" s="296"/>
      <c r="R1" s="139" t="s">
        <v>252</v>
      </c>
    </row>
    <row r="2" spans="1:51" ht="23.25" x14ac:dyDescent="0.35">
      <c r="A2" s="6"/>
      <c r="B2" s="7"/>
      <c r="C2" s="7" t="s">
        <v>1</v>
      </c>
      <c r="D2" s="297">
        <v>41475</v>
      </c>
      <c r="E2"/>
      <c r="F2" s="8"/>
      <c r="G2" s="9"/>
      <c r="H2" s="9"/>
      <c r="I2" s="9"/>
      <c r="AV2" s="11" t="s">
        <v>2</v>
      </c>
      <c r="AW2" s="12" t="s">
        <v>3</v>
      </c>
      <c r="AX2" s="3"/>
    </row>
    <row r="3" spans="1:51" s="14" customFormat="1" x14ac:dyDescent="0.25">
      <c r="A3" s="13"/>
      <c r="B3" s="14">
        <v>1</v>
      </c>
      <c r="E3" s="121"/>
      <c r="I3" s="15"/>
      <c r="J3" s="16"/>
      <c r="K3" s="205"/>
      <c r="L3" s="167"/>
      <c r="M3" s="167" t="s">
        <v>248</v>
      </c>
      <c r="N3" s="167"/>
      <c r="O3" s="167"/>
      <c r="P3" s="167">
        <f>D2-30</f>
        <v>41445</v>
      </c>
      <c r="Q3" s="167"/>
      <c r="R3" s="167"/>
      <c r="S3" s="167"/>
      <c r="T3" s="204"/>
      <c r="U3" s="19"/>
      <c r="V3" s="19"/>
      <c r="W3" s="19"/>
      <c r="X3" s="19"/>
      <c r="Y3" s="19"/>
      <c r="Z3" s="19" t="s">
        <v>5</v>
      </c>
      <c r="AA3" s="19"/>
      <c r="AB3" s="19"/>
      <c r="AC3" s="19"/>
      <c r="AD3" s="19"/>
      <c r="AE3" s="298">
        <f>D2</f>
        <v>41475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S3" s="282"/>
      <c r="AT3" s="15"/>
      <c r="AV3" s="22"/>
      <c r="AW3" s="12" t="s">
        <v>6</v>
      </c>
      <c r="AX3" s="22"/>
    </row>
    <row r="4" spans="1:51" ht="78.75" x14ac:dyDescent="0.25">
      <c r="A4" s="23"/>
      <c r="B4" s="24" t="s">
        <v>7</v>
      </c>
      <c r="C4" s="23" t="s">
        <v>8</v>
      </c>
      <c r="D4" s="23" t="s">
        <v>9</v>
      </c>
      <c r="E4" s="122" t="s">
        <v>10</v>
      </c>
      <c r="F4" s="123" t="s">
        <v>270</v>
      </c>
      <c r="G4" s="25" t="s">
        <v>11</v>
      </c>
      <c r="H4" s="25" t="s">
        <v>12</v>
      </c>
      <c r="I4" s="25" t="s">
        <v>271</v>
      </c>
      <c r="J4" s="27" t="s">
        <v>272</v>
      </c>
      <c r="K4" s="28">
        <v>19</v>
      </c>
      <c r="L4" s="28">
        <v>20</v>
      </c>
      <c r="M4" s="28">
        <v>21</v>
      </c>
      <c r="N4" s="28">
        <v>22</v>
      </c>
      <c r="O4" s="28">
        <v>23</v>
      </c>
      <c r="P4" s="227">
        <v>24</v>
      </c>
      <c r="Q4" s="227">
        <v>25</v>
      </c>
      <c r="R4" s="227">
        <v>26</v>
      </c>
      <c r="S4" s="227">
        <v>27</v>
      </c>
      <c r="T4" s="227">
        <v>28</v>
      </c>
      <c r="U4" s="227">
        <v>29</v>
      </c>
      <c r="V4" s="227">
        <v>30</v>
      </c>
      <c r="W4" s="227">
        <v>1</v>
      </c>
      <c r="X4" s="28">
        <v>2</v>
      </c>
      <c r="Y4" s="28">
        <v>3</v>
      </c>
      <c r="Z4" s="28">
        <v>4</v>
      </c>
      <c r="AA4" s="28">
        <v>5</v>
      </c>
      <c r="AB4" s="28">
        <v>6</v>
      </c>
      <c r="AC4" s="28">
        <v>7</v>
      </c>
      <c r="AD4" s="228">
        <v>8</v>
      </c>
      <c r="AE4" s="228">
        <v>9</v>
      </c>
      <c r="AF4" s="228">
        <v>10</v>
      </c>
      <c r="AG4" s="228">
        <v>11</v>
      </c>
      <c r="AH4" s="228">
        <v>12</v>
      </c>
      <c r="AI4" s="228">
        <v>13</v>
      </c>
      <c r="AJ4" s="228">
        <v>14</v>
      </c>
      <c r="AK4" s="228">
        <v>15</v>
      </c>
      <c r="AL4" s="228">
        <v>16</v>
      </c>
      <c r="AM4" s="228">
        <v>17</v>
      </c>
      <c r="AN4" s="29">
        <v>18</v>
      </c>
      <c r="AO4" s="29">
        <v>19</v>
      </c>
      <c r="AP4" s="29">
        <v>20</v>
      </c>
      <c r="AQ4" s="31" t="s">
        <v>15</v>
      </c>
      <c r="AR4" s="32" t="s">
        <v>16</v>
      </c>
      <c r="AS4" s="283" t="s">
        <v>273</v>
      </c>
      <c r="AT4" s="34" t="s">
        <v>294</v>
      </c>
      <c r="AU4" s="35" t="s">
        <v>19</v>
      </c>
    </row>
    <row r="5" spans="1:51" x14ac:dyDescent="0.25">
      <c r="A5" s="36">
        <v>1</v>
      </c>
      <c r="B5" s="37"/>
      <c r="C5" s="38" t="s">
        <v>20</v>
      </c>
      <c r="D5" s="37"/>
      <c r="E5" s="115"/>
      <c r="F5" s="38"/>
      <c r="G5" s="38"/>
      <c r="H5" s="38"/>
      <c r="I5" s="38"/>
      <c r="J5" s="39"/>
      <c r="K5" s="109"/>
      <c r="L5" s="40"/>
      <c r="M5" s="40"/>
      <c r="N5" s="132"/>
      <c r="O5" s="132"/>
      <c r="P5" s="40"/>
      <c r="Q5" s="207"/>
      <c r="R5" s="109"/>
      <c r="S5" s="40"/>
      <c r="T5" s="40"/>
      <c r="U5" s="132"/>
      <c r="V5" s="132"/>
      <c r="W5" s="40"/>
      <c r="X5" s="52"/>
      <c r="Y5" s="40"/>
      <c r="Z5" s="40"/>
      <c r="AA5" s="40"/>
      <c r="AB5" s="132"/>
      <c r="AC5" s="132"/>
      <c r="AD5" s="40"/>
      <c r="AE5" s="40"/>
      <c r="AF5" s="40"/>
      <c r="AG5" s="40"/>
      <c r="AH5" s="40"/>
      <c r="AI5" s="132"/>
      <c r="AJ5" s="132"/>
      <c r="AK5" s="40"/>
      <c r="AL5" s="40"/>
      <c r="AM5" s="40"/>
      <c r="AN5" s="40"/>
      <c r="AO5" s="40"/>
      <c r="AP5" s="40"/>
      <c r="AQ5" s="38"/>
      <c r="AR5" s="38"/>
      <c r="AS5" s="285"/>
      <c r="AT5" s="42"/>
      <c r="AU5" s="43"/>
      <c r="AW5" s="44" t="s">
        <v>21</v>
      </c>
      <c r="AX5" s="44"/>
      <c r="AY5" s="44"/>
    </row>
    <row r="6" spans="1:51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f>VLOOKUP(B6,'[1]June,2013'!$B$6:$AT$100,45,0)</f>
        <v>6.5</v>
      </c>
      <c r="G6" s="48"/>
      <c r="H6" s="48"/>
      <c r="I6" s="49">
        <v>1</v>
      </c>
      <c r="J6" s="50">
        <f>F6+G6+H6+I6</f>
        <v>7.5</v>
      </c>
      <c r="K6" s="140"/>
      <c r="L6" s="51"/>
      <c r="M6" s="51"/>
      <c r="N6" s="133"/>
      <c r="O6" s="133"/>
      <c r="P6" s="51">
        <v>1</v>
      </c>
      <c r="Q6" s="206">
        <v>1</v>
      </c>
      <c r="R6" s="140"/>
      <c r="S6" s="51"/>
      <c r="T6" s="52"/>
      <c r="U6" s="137"/>
      <c r="V6" s="137"/>
      <c r="W6" s="52"/>
      <c r="X6" s="52"/>
      <c r="Y6" s="52"/>
      <c r="Z6" s="52"/>
      <c r="AA6" s="52"/>
      <c r="AB6" s="137"/>
      <c r="AC6" s="137"/>
      <c r="AD6" s="52"/>
      <c r="AE6" s="53"/>
      <c r="AF6" s="53"/>
      <c r="AG6" s="53"/>
      <c r="AH6" s="52">
        <v>1</v>
      </c>
      <c r="AI6" s="148"/>
      <c r="AJ6" s="148"/>
      <c r="AK6" s="53"/>
      <c r="AL6" s="53"/>
      <c r="AM6" s="53"/>
      <c r="AN6" s="53"/>
      <c r="AO6" s="53"/>
      <c r="AP6" s="53"/>
      <c r="AQ6" s="54">
        <f>SUM(K6:AP6)</f>
        <v>3</v>
      </c>
      <c r="AR6" s="55">
        <f>J6-AQ6</f>
        <v>4.5</v>
      </c>
      <c r="AS6" s="287">
        <f>IF(AR6&lt;0,AR6,0)</f>
        <v>0</v>
      </c>
      <c r="AT6" s="57">
        <f>AR6-AS6</f>
        <v>4.5</v>
      </c>
      <c r="AU6" s="59"/>
      <c r="AW6" s="60" t="s">
        <v>25</v>
      </c>
      <c r="AX6" s="60"/>
      <c r="AY6" s="60"/>
    </row>
    <row r="7" spans="1:51" x14ac:dyDescent="0.25">
      <c r="A7" s="36">
        <v>2</v>
      </c>
      <c r="B7" s="37"/>
      <c r="C7" s="38" t="s">
        <v>29</v>
      </c>
      <c r="D7" s="37"/>
      <c r="E7" s="115"/>
      <c r="F7" s="48"/>
      <c r="G7" s="38"/>
      <c r="H7" s="38"/>
      <c r="I7" s="38"/>
      <c r="J7" s="39"/>
      <c r="K7" s="109"/>
      <c r="L7" s="40"/>
      <c r="M7" s="40"/>
      <c r="N7" s="132"/>
      <c r="O7" s="132"/>
      <c r="P7" s="40"/>
      <c r="Q7" s="207"/>
      <c r="R7" s="109"/>
      <c r="S7" s="40"/>
      <c r="T7" s="40"/>
      <c r="U7" s="132"/>
      <c r="V7" s="132"/>
      <c r="W7" s="40"/>
      <c r="X7" s="40"/>
      <c r="Y7" s="40"/>
      <c r="Z7" s="40"/>
      <c r="AA7" s="40"/>
      <c r="AB7" s="132"/>
      <c r="AC7" s="132"/>
      <c r="AD7" s="40"/>
      <c r="AE7" s="40"/>
      <c r="AF7" s="40"/>
      <c r="AG7" s="40"/>
      <c r="AH7" s="40"/>
      <c r="AI7" s="132"/>
      <c r="AJ7" s="132"/>
      <c r="AK7" s="40"/>
      <c r="AL7" s="40"/>
      <c r="AM7" s="40"/>
      <c r="AN7" s="40"/>
      <c r="AO7" s="40"/>
      <c r="AP7" s="40"/>
      <c r="AQ7" s="38"/>
      <c r="AR7" s="38"/>
      <c r="AS7" s="285"/>
      <c r="AT7" s="42"/>
      <c r="AU7" s="43"/>
      <c r="AW7" s="63" t="s">
        <v>30</v>
      </c>
      <c r="AX7" s="63"/>
      <c r="AY7" s="63"/>
    </row>
    <row r="8" spans="1:51" x14ac:dyDescent="0.25">
      <c r="A8" s="45">
        <f>A6+1</f>
        <v>2</v>
      </c>
      <c r="B8" s="46" t="s">
        <v>31</v>
      </c>
      <c r="C8" s="47" t="s">
        <v>32</v>
      </c>
      <c r="D8" s="47" t="s">
        <v>33</v>
      </c>
      <c r="E8" s="114">
        <v>40553</v>
      </c>
      <c r="F8" s="48">
        <f>VLOOKUP(B8,'[1]June,2013'!$B$6:$AT$100,45,0)</f>
        <v>3</v>
      </c>
      <c r="G8" s="48"/>
      <c r="H8" s="48">
        <v>1</v>
      </c>
      <c r="I8" s="49">
        <v>1</v>
      </c>
      <c r="J8" s="50">
        <f t="shared" ref="J8:J16" si="0">F8+G8+H8+I8</f>
        <v>5</v>
      </c>
      <c r="K8" s="140"/>
      <c r="L8" s="51"/>
      <c r="M8" s="51"/>
      <c r="N8" s="133"/>
      <c r="O8" s="133"/>
      <c r="P8" s="51"/>
      <c r="Q8" s="206"/>
      <c r="R8" s="140"/>
      <c r="S8" s="51"/>
      <c r="T8" s="52"/>
      <c r="U8" s="137"/>
      <c r="V8" s="137"/>
      <c r="W8" s="52"/>
      <c r="X8" s="52"/>
      <c r="Y8" s="52"/>
      <c r="Z8" s="52"/>
      <c r="AA8" s="52"/>
      <c r="AB8" s="137"/>
      <c r="AC8" s="137"/>
      <c r="AD8" s="52"/>
      <c r="AE8" s="52"/>
      <c r="AF8" s="52"/>
      <c r="AG8" s="52"/>
      <c r="AH8" s="52"/>
      <c r="AI8" s="137"/>
      <c r="AJ8" s="137"/>
      <c r="AK8" s="52"/>
      <c r="AL8" s="52"/>
      <c r="AM8" s="52"/>
      <c r="AN8" s="52"/>
      <c r="AO8" s="52"/>
      <c r="AP8" s="52"/>
      <c r="AQ8" s="54">
        <f t="shared" ref="AQ8:AQ16" si="1">SUM(K8:AP8)</f>
        <v>0</v>
      </c>
      <c r="AR8" s="55">
        <f t="shared" ref="AR8:AR16" si="2">J8-AQ8</f>
        <v>5</v>
      </c>
      <c r="AS8" s="287">
        <f t="shared" ref="AS8:AS15" si="3">IF(AR8&lt;0,AR8,0)</f>
        <v>0</v>
      </c>
      <c r="AT8" s="57">
        <f t="shared" ref="AT8:AT16" si="4">AR8-AS8</f>
        <v>5</v>
      </c>
      <c r="AU8" s="59"/>
      <c r="AW8" t="s">
        <v>179</v>
      </c>
    </row>
    <row r="9" spans="1:51" x14ac:dyDescent="0.25">
      <c r="A9" s="45">
        <f t="shared" ref="A9:A15" si="5">A8+1</f>
        <v>3</v>
      </c>
      <c r="B9" s="46" t="s">
        <v>34</v>
      </c>
      <c r="C9" s="64" t="s">
        <v>35</v>
      </c>
      <c r="D9" s="47" t="s">
        <v>36</v>
      </c>
      <c r="E9" s="114">
        <v>40364</v>
      </c>
      <c r="F9" s="48">
        <f>VLOOKUP(B9,'[1]June,2013'!$B$6:$AT$100,45,0)</f>
        <v>9</v>
      </c>
      <c r="G9" s="48"/>
      <c r="H9" s="48">
        <v>1.5</v>
      </c>
      <c r="I9" s="49">
        <v>1</v>
      </c>
      <c r="J9" s="50">
        <f t="shared" si="0"/>
        <v>11.5</v>
      </c>
      <c r="K9" s="140"/>
      <c r="L9" s="51"/>
      <c r="M9" s="51"/>
      <c r="N9" s="133"/>
      <c r="O9" s="133"/>
      <c r="P9" s="51"/>
      <c r="Q9" s="206"/>
      <c r="R9" s="140"/>
      <c r="S9" s="51"/>
      <c r="T9" s="52"/>
      <c r="U9" s="137"/>
      <c r="V9" s="137"/>
      <c r="W9" s="52"/>
      <c r="X9" s="52"/>
      <c r="Y9" s="52"/>
      <c r="Z9" s="52"/>
      <c r="AA9" s="52"/>
      <c r="AB9" s="137"/>
      <c r="AC9" s="137"/>
      <c r="AD9" s="52"/>
      <c r="AE9" s="52"/>
      <c r="AF9" s="52"/>
      <c r="AG9" s="52"/>
      <c r="AH9" s="52"/>
      <c r="AI9" s="137"/>
      <c r="AJ9" s="137"/>
      <c r="AK9" s="52"/>
      <c r="AL9" s="52"/>
      <c r="AM9" s="52"/>
      <c r="AN9" s="52"/>
      <c r="AO9" s="52"/>
      <c r="AP9" s="52"/>
      <c r="AQ9" s="54">
        <f t="shared" si="1"/>
        <v>0</v>
      </c>
      <c r="AR9" s="55">
        <f t="shared" si="2"/>
        <v>11.5</v>
      </c>
      <c r="AS9" s="287">
        <f t="shared" si="3"/>
        <v>0</v>
      </c>
      <c r="AT9" s="57">
        <f t="shared" si="4"/>
        <v>11.5</v>
      </c>
      <c r="AU9" s="59"/>
    </row>
    <row r="10" spans="1:51" x14ac:dyDescent="0.25">
      <c r="A10" s="45">
        <f t="shared" si="5"/>
        <v>4</v>
      </c>
      <c r="B10" s="46" t="s">
        <v>37</v>
      </c>
      <c r="C10" s="64" t="s">
        <v>38</v>
      </c>
      <c r="D10" s="47" t="s">
        <v>39</v>
      </c>
      <c r="E10" s="114">
        <v>40369</v>
      </c>
      <c r="F10" s="48">
        <f>VLOOKUP(B10,'[1]June,2013'!$B$6:$AT$100,45,0)</f>
        <v>3</v>
      </c>
      <c r="G10" s="48"/>
      <c r="H10" s="48">
        <v>1.5</v>
      </c>
      <c r="I10" s="49">
        <v>1</v>
      </c>
      <c r="J10" s="50">
        <f t="shared" si="0"/>
        <v>5.5</v>
      </c>
      <c r="K10" s="140"/>
      <c r="L10" s="51"/>
      <c r="M10" s="51"/>
      <c r="N10" s="133"/>
      <c r="O10" s="133"/>
      <c r="P10" s="51"/>
      <c r="Q10" s="206"/>
      <c r="R10" s="140"/>
      <c r="S10" s="51"/>
      <c r="T10" s="52"/>
      <c r="U10" s="137"/>
      <c r="V10" s="137"/>
      <c r="W10" s="52"/>
      <c r="X10" s="52"/>
      <c r="Y10" s="52"/>
      <c r="Z10" s="52"/>
      <c r="AA10" s="52"/>
      <c r="AB10" s="137"/>
      <c r="AC10" s="137"/>
      <c r="AD10" s="52"/>
      <c r="AE10" s="52"/>
      <c r="AF10" s="52"/>
      <c r="AG10" s="52"/>
      <c r="AH10" s="52"/>
      <c r="AI10" s="137"/>
      <c r="AJ10" s="137"/>
      <c r="AK10" s="52"/>
      <c r="AL10" s="52"/>
      <c r="AM10" s="52"/>
      <c r="AN10" s="52"/>
      <c r="AO10" s="52"/>
      <c r="AP10" s="52"/>
      <c r="AQ10" s="54">
        <f t="shared" si="1"/>
        <v>0</v>
      </c>
      <c r="AR10" s="55">
        <f t="shared" si="2"/>
        <v>5.5</v>
      </c>
      <c r="AS10" s="287">
        <f t="shared" si="3"/>
        <v>0</v>
      </c>
      <c r="AT10" s="57">
        <f t="shared" si="4"/>
        <v>5.5</v>
      </c>
      <c r="AU10" s="59"/>
    </row>
    <row r="11" spans="1:51" x14ac:dyDescent="0.25">
      <c r="A11" s="45">
        <f t="shared" si="5"/>
        <v>5</v>
      </c>
      <c r="B11" s="46" t="s">
        <v>40</v>
      </c>
      <c r="C11" s="65" t="s">
        <v>41</v>
      </c>
      <c r="D11" s="47" t="s">
        <v>42</v>
      </c>
      <c r="E11" s="114">
        <v>40969</v>
      </c>
      <c r="F11" s="48">
        <f>VLOOKUP(B11,'[1]June,2013'!$B$6:$AT$100,45,0)</f>
        <v>2</v>
      </c>
      <c r="G11" s="48"/>
      <c r="H11" s="48"/>
      <c r="I11" s="49">
        <v>1</v>
      </c>
      <c r="J11" s="50">
        <f t="shared" si="0"/>
        <v>3</v>
      </c>
      <c r="K11" s="140"/>
      <c r="L11" s="51"/>
      <c r="M11" s="51"/>
      <c r="N11" s="133"/>
      <c r="O11" s="133"/>
      <c r="P11" s="51"/>
      <c r="Q11" s="206"/>
      <c r="R11" s="140"/>
      <c r="S11" s="51"/>
      <c r="T11" s="52"/>
      <c r="U11" s="137"/>
      <c r="V11" s="137"/>
      <c r="W11" s="52">
        <v>1</v>
      </c>
      <c r="X11" s="52">
        <v>1</v>
      </c>
      <c r="Y11" s="52"/>
      <c r="Z11" s="52"/>
      <c r="AA11" s="52"/>
      <c r="AB11" s="137"/>
      <c r="AC11" s="137"/>
      <c r="AD11" s="52"/>
      <c r="AE11" s="52"/>
      <c r="AF11" s="52"/>
      <c r="AG11" s="52"/>
      <c r="AH11" s="52"/>
      <c r="AI11" s="137"/>
      <c r="AJ11" s="137"/>
      <c r="AK11" s="52"/>
      <c r="AL11" s="52"/>
      <c r="AM11" s="52"/>
      <c r="AN11" s="52"/>
      <c r="AO11" s="52"/>
      <c r="AP11" s="52"/>
      <c r="AQ11" s="54">
        <f t="shared" si="1"/>
        <v>2</v>
      </c>
      <c r="AR11" s="55">
        <f t="shared" si="2"/>
        <v>1</v>
      </c>
      <c r="AS11" s="287">
        <f t="shared" si="3"/>
        <v>0</v>
      </c>
      <c r="AT11" s="57">
        <f t="shared" si="4"/>
        <v>1</v>
      </c>
      <c r="AU11" s="59"/>
      <c r="AW11" t="s">
        <v>229</v>
      </c>
    </row>
    <row r="12" spans="1:51" x14ac:dyDescent="0.25">
      <c r="A12" s="45">
        <f t="shared" si="5"/>
        <v>6</v>
      </c>
      <c r="B12" s="46" t="s">
        <v>43</v>
      </c>
      <c r="C12" s="65" t="s">
        <v>44</v>
      </c>
      <c r="D12" s="47" t="s">
        <v>45</v>
      </c>
      <c r="E12" s="114">
        <v>40973</v>
      </c>
      <c r="F12" s="48">
        <f>VLOOKUP(B12,'[1]June,2013'!$B$6:$AT$100,45,0)</f>
        <v>11</v>
      </c>
      <c r="G12" s="48"/>
      <c r="H12" s="66">
        <v>14.5</v>
      </c>
      <c r="I12" s="49">
        <f>1</f>
        <v>1</v>
      </c>
      <c r="J12" s="50">
        <f t="shared" si="0"/>
        <v>26.5</v>
      </c>
      <c r="K12" s="140"/>
      <c r="L12" s="51"/>
      <c r="M12" s="51"/>
      <c r="N12" s="133"/>
      <c r="O12" s="133"/>
      <c r="P12" s="51"/>
      <c r="Q12" s="206"/>
      <c r="R12" s="140"/>
      <c r="S12" s="51"/>
      <c r="T12" s="52"/>
      <c r="U12" s="137"/>
      <c r="V12" s="137"/>
      <c r="W12" s="52"/>
      <c r="X12" s="52"/>
      <c r="Y12" s="52"/>
      <c r="Z12" s="52"/>
      <c r="AA12" s="52"/>
      <c r="AB12" s="137"/>
      <c r="AC12" s="137"/>
      <c r="AD12" s="52"/>
      <c r="AE12" s="52"/>
      <c r="AF12" s="52"/>
      <c r="AG12" s="52"/>
      <c r="AH12" s="52"/>
      <c r="AI12" s="137"/>
      <c r="AJ12" s="137"/>
      <c r="AK12" s="52"/>
      <c r="AL12" s="52"/>
      <c r="AM12" s="52"/>
      <c r="AN12" s="52"/>
      <c r="AO12" s="52"/>
      <c r="AP12" s="52"/>
      <c r="AQ12" s="54">
        <f t="shared" si="1"/>
        <v>0</v>
      </c>
      <c r="AR12" s="55">
        <f t="shared" si="2"/>
        <v>26.5</v>
      </c>
      <c r="AS12" s="287">
        <f t="shared" si="3"/>
        <v>0</v>
      </c>
      <c r="AT12" s="57">
        <f t="shared" si="4"/>
        <v>26.5</v>
      </c>
      <c r="AU12" s="59"/>
      <c r="AW12" t="s">
        <v>230</v>
      </c>
    </row>
    <row r="13" spans="1:51" x14ac:dyDescent="0.25">
      <c r="A13" s="45">
        <f t="shared" si="5"/>
        <v>7</v>
      </c>
      <c r="B13" s="67" t="s">
        <v>46</v>
      </c>
      <c r="C13" s="65" t="s">
        <v>47</v>
      </c>
      <c r="D13" s="47" t="s">
        <v>48</v>
      </c>
      <c r="E13" s="114">
        <v>41113</v>
      </c>
      <c r="F13" s="48">
        <f>VLOOKUP(B13,'[1]June,2013'!$B$6:$AT$100,45,0)</f>
        <v>10.5</v>
      </c>
      <c r="G13" s="48"/>
      <c r="H13" s="66">
        <v>6.5</v>
      </c>
      <c r="I13" s="49">
        <v>1</v>
      </c>
      <c r="J13" s="50">
        <f t="shared" si="0"/>
        <v>18</v>
      </c>
      <c r="K13" s="140"/>
      <c r="L13" s="51"/>
      <c r="M13" s="51"/>
      <c r="N13" s="133"/>
      <c r="O13" s="133"/>
      <c r="P13" s="51"/>
      <c r="Q13" s="206"/>
      <c r="R13" s="140"/>
      <c r="S13" s="51"/>
      <c r="T13" s="52"/>
      <c r="U13" s="137"/>
      <c r="V13" s="137"/>
      <c r="W13" s="52"/>
      <c r="X13" s="52">
        <v>0.5</v>
      </c>
      <c r="Y13" s="52"/>
      <c r="Z13" s="52"/>
      <c r="AA13" s="52"/>
      <c r="AB13" s="137"/>
      <c r="AC13" s="137"/>
      <c r="AD13" s="52"/>
      <c r="AE13" s="52"/>
      <c r="AF13" s="52"/>
      <c r="AG13" s="52"/>
      <c r="AH13" s="52"/>
      <c r="AI13" s="137"/>
      <c r="AJ13" s="137"/>
      <c r="AK13" s="52"/>
      <c r="AL13" s="52"/>
      <c r="AM13" s="52"/>
      <c r="AN13" s="52">
        <v>0.5</v>
      </c>
      <c r="AO13" s="52"/>
      <c r="AP13" s="52"/>
      <c r="AQ13" s="54">
        <f t="shared" si="1"/>
        <v>1</v>
      </c>
      <c r="AR13" s="55">
        <f t="shared" si="2"/>
        <v>17</v>
      </c>
      <c r="AS13" s="287">
        <f t="shared" si="3"/>
        <v>0</v>
      </c>
      <c r="AT13" s="57">
        <f t="shared" si="4"/>
        <v>17</v>
      </c>
      <c r="AU13" s="59"/>
      <c r="AW13" t="s">
        <v>231</v>
      </c>
    </row>
    <row r="14" spans="1:51" x14ac:dyDescent="0.25">
      <c r="A14" s="45">
        <f t="shared" si="5"/>
        <v>8</v>
      </c>
      <c r="B14" s="46" t="s">
        <v>49</v>
      </c>
      <c r="C14" s="64" t="s">
        <v>50</v>
      </c>
      <c r="D14" s="47" t="s">
        <v>51</v>
      </c>
      <c r="E14" s="114"/>
      <c r="F14" s="48">
        <f>VLOOKUP(B14,'[1]June,2013'!$B$6:$AT$100,45,0)</f>
        <v>7</v>
      </c>
      <c r="G14" s="48"/>
      <c r="H14" s="48"/>
      <c r="I14" s="49">
        <v>1</v>
      </c>
      <c r="J14" s="50">
        <f t="shared" si="0"/>
        <v>8</v>
      </c>
      <c r="K14" s="140"/>
      <c r="L14" s="51"/>
      <c r="M14" s="51"/>
      <c r="N14" s="133"/>
      <c r="O14" s="133"/>
      <c r="P14" s="51"/>
      <c r="Q14" s="206"/>
      <c r="R14" s="140"/>
      <c r="S14" s="51"/>
      <c r="T14" s="52"/>
      <c r="U14" s="137"/>
      <c r="V14" s="137"/>
      <c r="W14" s="52"/>
      <c r="X14" s="52"/>
      <c r="Y14" s="52"/>
      <c r="Z14" s="52"/>
      <c r="AA14" s="52"/>
      <c r="AB14" s="137"/>
      <c r="AC14" s="137"/>
      <c r="AD14" s="52"/>
      <c r="AE14" s="52"/>
      <c r="AF14" s="52"/>
      <c r="AG14" s="52"/>
      <c r="AH14" s="52"/>
      <c r="AI14" s="137"/>
      <c r="AJ14" s="137"/>
      <c r="AK14" s="52"/>
      <c r="AL14" s="52"/>
      <c r="AM14" s="52"/>
      <c r="AN14" s="52"/>
      <c r="AO14" s="52"/>
      <c r="AP14" s="52"/>
      <c r="AQ14" s="54">
        <f t="shared" si="1"/>
        <v>0</v>
      </c>
      <c r="AR14" s="55">
        <f t="shared" si="2"/>
        <v>8</v>
      </c>
      <c r="AS14" s="287">
        <f t="shared" si="3"/>
        <v>0</v>
      </c>
      <c r="AT14" s="57">
        <f t="shared" si="4"/>
        <v>8</v>
      </c>
      <c r="AU14" s="59"/>
      <c r="AW14" t="s">
        <v>232</v>
      </c>
    </row>
    <row r="15" spans="1:51" x14ac:dyDescent="0.25">
      <c r="A15" s="45">
        <f t="shared" si="5"/>
        <v>9</v>
      </c>
      <c r="B15" s="68" t="s">
        <v>199</v>
      </c>
      <c r="C15" s="69" t="s">
        <v>52</v>
      </c>
      <c r="D15" s="69" t="s">
        <v>42</v>
      </c>
      <c r="E15" s="114">
        <v>41199</v>
      </c>
      <c r="F15" s="48">
        <f>VLOOKUP(B15,'[1]June,2013'!$B$6:$AT$100,45,0)</f>
        <v>1.5</v>
      </c>
      <c r="G15" s="70"/>
      <c r="H15" s="70"/>
      <c r="I15" s="49">
        <v>1</v>
      </c>
      <c r="J15" s="71">
        <f t="shared" si="0"/>
        <v>2.5</v>
      </c>
      <c r="K15" s="140"/>
      <c r="L15" s="51"/>
      <c r="M15" s="51"/>
      <c r="N15" s="133"/>
      <c r="O15" s="133"/>
      <c r="P15" s="51"/>
      <c r="Q15" s="206"/>
      <c r="R15" s="140"/>
      <c r="S15" s="51"/>
      <c r="T15" s="52"/>
      <c r="U15" s="137"/>
      <c r="V15" s="137"/>
      <c r="W15" s="52"/>
      <c r="X15" s="52"/>
      <c r="Y15" s="52"/>
      <c r="Z15" s="52"/>
      <c r="AA15" s="52"/>
      <c r="AB15" s="137"/>
      <c r="AC15" s="137"/>
      <c r="AD15" s="52"/>
      <c r="AE15" s="52"/>
      <c r="AF15" s="52"/>
      <c r="AG15" s="52"/>
      <c r="AH15" s="52"/>
      <c r="AI15" s="137"/>
      <c r="AJ15" s="137"/>
      <c r="AK15" s="52"/>
      <c r="AL15" s="52"/>
      <c r="AM15" s="52"/>
      <c r="AN15" s="52"/>
      <c r="AO15" s="52"/>
      <c r="AP15" s="52"/>
      <c r="AQ15" s="54">
        <f t="shared" si="1"/>
        <v>0</v>
      </c>
      <c r="AR15" s="55">
        <f t="shared" si="2"/>
        <v>2.5</v>
      </c>
      <c r="AS15" s="287">
        <f t="shared" si="3"/>
        <v>0</v>
      </c>
      <c r="AT15" s="57">
        <f t="shared" si="4"/>
        <v>2.5</v>
      </c>
      <c r="AU15" s="59"/>
    </row>
    <row r="16" spans="1:51" x14ac:dyDescent="0.25">
      <c r="A16" s="214">
        <f>A15+1</f>
        <v>10</v>
      </c>
      <c r="B16" s="68" t="s">
        <v>244</v>
      </c>
      <c r="C16" s="69" t="s">
        <v>240</v>
      </c>
      <c r="D16" s="47" t="s">
        <v>48</v>
      </c>
      <c r="E16" s="116">
        <v>41365</v>
      </c>
      <c r="F16" s="48">
        <f>VLOOKUP(B16,'[1]June,2013'!$B$6:$AT$100,45,0)</f>
        <v>-2</v>
      </c>
      <c r="G16" s="70"/>
      <c r="H16" s="275">
        <v>5.5</v>
      </c>
      <c r="I16" s="49">
        <v>1</v>
      </c>
      <c r="J16" s="71">
        <f t="shared" si="0"/>
        <v>4.5</v>
      </c>
      <c r="K16" s="143"/>
      <c r="L16" s="98"/>
      <c r="M16" s="98"/>
      <c r="N16" s="136"/>
      <c r="O16" s="136"/>
      <c r="P16" s="98"/>
      <c r="Q16" s="211"/>
      <c r="R16" s="143"/>
      <c r="S16" s="98"/>
      <c r="T16" s="99"/>
      <c r="U16" s="147"/>
      <c r="V16" s="147"/>
      <c r="W16" s="99"/>
      <c r="X16" s="99"/>
      <c r="Y16" s="99"/>
      <c r="Z16" s="99"/>
      <c r="AA16" s="99"/>
      <c r="AB16" s="147"/>
      <c r="AC16" s="147"/>
      <c r="AD16" s="99"/>
      <c r="AE16" s="99"/>
      <c r="AF16" s="99"/>
      <c r="AG16" s="99"/>
      <c r="AH16" s="99"/>
      <c r="AI16" s="147"/>
      <c r="AJ16" s="147"/>
      <c r="AK16" s="99"/>
      <c r="AL16" s="99"/>
      <c r="AM16" s="99"/>
      <c r="AN16" s="99"/>
      <c r="AO16" s="99"/>
      <c r="AP16" s="99"/>
      <c r="AQ16" s="54">
        <f t="shared" si="1"/>
        <v>0</v>
      </c>
      <c r="AR16" s="55">
        <f t="shared" si="2"/>
        <v>4.5</v>
      </c>
      <c r="AS16" s="287">
        <v>0</v>
      </c>
      <c r="AT16" s="57">
        <f t="shared" si="4"/>
        <v>4.5</v>
      </c>
      <c r="AU16" s="101"/>
    </row>
    <row r="17" spans="1:49" x14ac:dyDescent="0.25">
      <c r="A17" s="61">
        <f>A16+1</f>
        <v>11</v>
      </c>
      <c r="B17" s="46" t="s">
        <v>26</v>
      </c>
      <c r="C17" s="62" t="s">
        <v>27</v>
      </c>
      <c r="D17" s="47" t="s">
        <v>28</v>
      </c>
      <c r="E17" s="114">
        <v>41085</v>
      </c>
      <c r="F17" s="48">
        <f>VLOOKUP(B17,'[1]June,2013'!$B$6:$AT$100,45,0)</f>
        <v>0.5</v>
      </c>
      <c r="G17" s="48"/>
      <c r="H17" s="48"/>
      <c r="I17" s="49">
        <v>1</v>
      </c>
      <c r="J17" s="50">
        <f>F17+G17+H17+I17</f>
        <v>1.5</v>
      </c>
      <c r="K17" s="140"/>
      <c r="L17" s="51"/>
      <c r="M17" s="51"/>
      <c r="N17" s="133"/>
      <c r="O17" s="133"/>
      <c r="P17" s="51"/>
      <c r="Q17" s="206"/>
      <c r="R17" s="140">
        <v>1</v>
      </c>
      <c r="S17" s="51"/>
      <c r="T17" s="52"/>
      <c r="U17" s="137"/>
      <c r="V17" s="137"/>
      <c r="W17" s="52"/>
      <c r="X17" s="52"/>
      <c r="Y17" s="52"/>
      <c r="Z17" s="52"/>
      <c r="AA17" s="52"/>
      <c r="AB17" s="137"/>
      <c r="AC17" s="137"/>
      <c r="AD17" s="52">
        <v>1</v>
      </c>
      <c r="AE17" s="52"/>
      <c r="AF17" s="52"/>
      <c r="AG17" s="52"/>
      <c r="AH17" s="52"/>
      <c r="AI17" s="137"/>
      <c r="AJ17" s="137"/>
      <c r="AK17" s="52"/>
      <c r="AL17" s="52"/>
      <c r="AM17" s="52"/>
      <c r="AN17" s="52"/>
      <c r="AO17" s="52"/>
      <c r="AP17" s="52"/>
      <c r="AQ17" s="54">
        <f>SUM(K17:AP17)</f>
        <v>2</v>
      </c>
      <c r="AR17" s="55">
        <f>J17-AQ17</f>
        <v>-0.5</v>
      </c>
      <c r="AS17" s="287">
        <f>IF(AR17&lt;0,AR17,0)</f>
        <v>-0.5</v>
      </c>
      <c r="AT17" s="57">
        <f>AR17-AS17</f>
        <v>0</v>
      </c>
      <c r="AU17" s="59"/>
    </row>
    <row r="18" spans="1:49" x14ac:dyDescent="0.25">
      <c r="A18" s="36">
        <v>4</v>
      </c>
      <c r="B18" s="37"/>
      <c r="C18" s="38" t="s">
        <v>237</v>
      </c>
      <c r="D18" s="37"/>
      <c r="E18" s="115"/>
      <c r="F18" s="48"/>
      <c r="G18" s="38"/>
      <c r="H18" s="38"/>
      <c r="I18" s="38"/>
      <c r="J18" s="39"/>
      <c r="K18" s="109"/>
      <c r="L18" s="40"/>
      <c r="M18" s="40"/>
      <c r="N18" s="132"/>
      <c r="O18" s="132"/>
      <c r="P18" s="40"/>
      <c r="Q18" s="207"/>
      <c r="R18" s="109"/>
      <c r="S18" s="40"/>
      <c r="T18" s="40"/>
      <c r="U18" s="132"/>
      <c r="V18" s="132"/>
      <c r="W18" s="40"/>
      <c r="X18" s="40"/>
      <c r="Y18" s="40"/>
      <c r="Z18" s="40"/>
      <c r="AA18" s="40"/>
      <c r="AB18" s="132"/>
      <c r="AC18" s="132"/>
      <c r="AD18" s="40"/>
      <c r="AE18" s="40"/>
      <c r="AF18" s="40"/>
      <c r="AG18" s="40"/>
      <c r="AH18" s="40"/>
      <c r="AI18" s="132"/>
      <c r="AJ18" s="132"/>
      <c r="AK18" s="40"/>
      <c r="AL18" s="40"/>
      <c r="AM18" s="40"/>
      <c r="AN18" s="40"/>
      <c r="AO18" s="40"/>
      <c r="AP18" s="40"/>
      <c r="AQ18" s="38"/>
      <c r="AR18" s="38"/>
      <c r="AS18" s="285"/>
      <c r="AT18" s="42"/>
      <c r="AU18" s="43"/>
      <c r="AW18" t="s">
        <v>235</v>
      </c>
    </row>
    <row r="19" spans="1:49" x14ac:dyDescent="0.25">
      <c r="A19" s="45">
        <f>A17+1</f>
        <v>12</v>
      </c>
      <c r="B19" s="46" t="s">
        <v>54</v>
      </c>
      <c r="C19" s="47" t="s">
        <v>55</v>
      </c>
      <c r="D19" s="47" t="s">
        <v>56</v>
      </c>
      <c r="E19" s="114">
        <v>40605</v>
      </c>
      <c r="F19" s="48">
        <f>VLOOKUP(B19,'[1]June,2013'!$B$6:$AT$100,45,0)</f>
        <v>1</v>
      </c>
      <c r="G19" s="48"/>
      <c r="H19" s="48"/>
      <c r="I19" s="49">
        <v>1</v>
      </c>
      <c r="J19" s="50">
        <f t="shared" ref="J19:J25" si="6">F19+G19+H19+I19</f>
        <v>2</v>
      </c>
      <c r="K19" s="140"/>
      <c r="L19" s="51"/>
      <c r="M19" s="51"/>
      <c r="N19" s="133"/>
      <c r="O19" s="133"/>
      <c r="P19" s="51"/>
      <c r="Q19" s="206"/>
      <c r="R19" s="140"/>
      <c r="S19" s="51"/>
      <c r="T19" s="52"/>
      <c r="U19" s="137"/>
      <c r="V19" s="137"/>
      <c r="W19" s="52">
        <v>0.5</v>
      </c>
      <c r="X19" s="52"/>
      <c r="Y19" s="52"/>
      <c r="Z19" s="52"/>
      <c r="AA19" s="52"/>
      <c r="AB19" s="137"/>
      <c r="AC19" s="137"/>
      <c r="AD19" s="52"/>
      <c r="AE19" s="52"/>
      <c r="AF19" s="52"/>
      <c r="AG19" s="52"/>
      <c r="AH19" s="52"/>
      <c r="AI19" s="137"/>
      <c r="AJ19" s="137"/>
      <c r="AK19" s="52"/>
      <c r="AL19" s="52"/>
      <c r="AM19" s="52"/>
      <c r="AN19" s="52"/>
      <c r="AO19" s="52"/>
      <c r="AP19" s="52"/>
      <c r="AQ19" s="54">
        <f t="shared" ref="AQ19:AQ25" si="7">SUM(K19:AP19)</f>
        <v>0.5</v>
      </c>
      <c r="AR19" s="55">
        <f t="shared" ref="AR19:AR25" si="8">J19-AQ19</f>
        <v>1.5</v>
      </c>
      <c r="AS19" s="287">
        <f t="shared" ref="AS19:AS25" si="9">IF(AR19&lt;0,AR19,0)</f>
        <v>0</v>
      </c>
      <c r="AT19" s="57">
        <f t="shared" ref="AT19:AT25" si="10">AR19-AS19</f>
        <v>1.5</v>
      </c>
      <c r="AU19" s="59"/>
      <c r="AW19" t="s">
        <v>236</v>
      </c>
    </row>
    <row r="20" spans="1:49" x14ac:dyDescent="0.25">
      <c r="A20" s="45">
        <f>A19+1</f>
        <v>13</v>
      </c>
      <c r="B20" s="185" t="s">
        <v>59</v>
      </c>
      <c r="C20" s="186" t="s">
        <v>60</v>
      </c>
      <c r="D20" s="187" t="s">
        <v>56</v>
      </c>
      <c r="E20" s="188">
        <v>40787</v>
      </c>
      <c r="F20" s="48">
        <f>VLOOKUP(B20,'[1]June,2013'!$B$6:$AT$100,45,0)</f>
        <v>0.5</v>
      </c>
      <c r="G20" s="189"/>
      <c r="H20" s="189"/>
      <c r="I20" s="190">
        <v>1</v>
      </c>
      <c r="J20" s="191">
        <f t="shared" si="6"/>
        <v>1.5</v>
      </c>
      <c r="K20" s="192"/>
      <c r="L20" s="193"/>
      <c r="M20" s="193"/>
      <c r="N20" s="194"/>
      <c r="O20" s="194"/>
      <c r="P20" s="193"/>
      <c r="Q20" s="208"/>
      <c r="R20" s="192"/>
      <c r="S20" s="193"/>
      <c r="T20" s="160"/>
      <c r="U20" s="195"/>
      <c r="V20" s="195"/>
      <c r="W20" s="160"/>
      <c r="X20" s="160"/>
      <c r="Y20" s="160"/>
      <c r="Z20" s="160"/>
      <c r="AA20" s="160">
        <v>0.5</v>
      </c>
      <c r="AB20" s="195"/>
      <c r="AC20" s="195"/>
      <c r="AD20" s="160"/>
      <c r="AE20" s="160"/>
      <c r="AF20" s="160"/>
      <c r="AG20" s="160"/>
      <c r="AH20" s="160"/>
      <c r="AI20" s="195"/>
      <c r="AJ20" s="195"/>
      <c r="AK20" s="160"/>
      <c r="AL20" s="160"/>
      <c r="AM20" s="160"/>
      <c r="AN20" s="160"/>
      <c r="AO20" s="160"/>
      <c r="AP20" s="160"/>
      <c r="AQ20" s="54">
        <f t="shared" si="7"/>
        <v>0.5</v>
      </c>
      <c r="AR20" s="197">
        <f t="shared" si="8"/>
        <v>1</v>
      </c>
      <c r="AS20" s="290">
        <f t="shared" si="9"/>
        <v>0</v>
      </c>
      <c r="AT20" s="199">
        <f t="shared" si="10"/>
        <v>1</v>
      </c>
      <c r="AU20" s="59"/>
    </row>
    <row r="21" spans="1:49" x14ac:dyDescent="0.25">
      <c r="A21" s="45">
        <f>A20+1</f>
        <v>14</v>
      </c>
      <c r="B21" s="46" t="s">
        <v>245</v>
      </c>
      <c r="C21" s="73" t="s">
        <v>239</v>
      </c>
      <c r="D21" s="47" t="s">
        <v>56</v>
      </c>
      <c r="E21" s="119">
        <v>41365</v>
      </c>
      <c r="F21" s="48">
        <f>VLOOKUP(B21,'[1]June,2013'!$B$6:$AT$100,45,0)</f>
        <v>1</v>
      </c>
      <c r="G21" s="48"/>
      <c r="H21" s="48"/>
      <c r="I21" s="49">
        <v>1</v>
      </c>
      <c r="J21" s="50">
        <f>F21+G21+H21+I21</f>
        <v>2</v>
      </c>
      <c r="K21" s="140"/>
      <c r="L21" s="51"/>
      <c r="M21" s="51"/>
      <c r="N21" s="133"/>
      <c r="O21" s="133"/>
      <c r="P21" s="51"/>
      <c r="Q21" s="206"/>
      <c r="R21" s="140"/>
      <c r="S21" s="51"/>
      <c r="T21" s="52"/>
      <c r="U21" s="137"/>
      <c r="V21" s="137"/>
      <c r="W21" s="52"/>
      <c r="X21" s="52"/>
      <c r="Y21" s="52"/>
      <c r="Z21" s="52"/>
      <c r="AA21" s="52"/>
      <c r="AB21" s="137"/>
      <c r="AC21" s="137"/>
      <c r="AD21" s="52"/>
      <c r="AE21" s="52"/>
      <c r="AF21" s="52"/>
      <c r="AG21" s="52"/>
      <c r="AH21" s="52"/>
      <c r="AI21" s="137"/>
      <c r="AJ21" s="137"/>
      <c r="AK21" s="52"/>
      <c r="AL21" s="52"/>
      <c r="AM21" s="144"/>
      <c r="AN21" s="144"/>
      <c r="AO21" s="144">
        <v>1</v>
      </c>
      <c r="AP21" s="144"/>
      <c r="AQ21" s="54">
        <f>SUM(K21:AP21)</f>
        <v>1</v>
      </c>
      <c r="AR21" s="55">
        <f>J21-AQ21</f>
        <v>1</v>
      </c>
      <c r="AS21" s="287">
        <f>IF(AR21&lt;0,AR21,0)</f>
        <v>0</v>
      </c>
      <c r="AT21" s="57">
        <f>AR21-AS21</f>
        <v>1</v>
      </c>
      <c r="AU21" s="59"/>
    </row>
    <row r="22" spans="1:49" x14ac:dyDescent="0.25">
      <c r="A22" s="45">
        <f t="shared" ref="A22:A23" si="11">A20+1</f>
        <v>14</v>
      </c>
      <c r="B22" s="46" t="s">
        <v>276</v>
      </c>
      <c r="C22" s="73" t="s">
        <v>277</v>
      </c>
      <c r="D22" s="47" t="s">
        <v>56</v>
      </c>
      <c r="E22" s="119">
        <v>41428</v>
      </c>
      <c r="F22" s="48">
        <v>0</v>
      </c>
      <c r="G22" s="48"/>
      <c r="H22" s="48"/>
      <c r="I22" s="49">
        <v>0</v>
      </c>
      <c r="J22" s="50">
        <v>0</v>
      </c>
      <c r="K22" s="140"/>
      <c r="L22" s="51"/>
      <c r="M22" s="51"/>
      <c r="N22" s="133"/>
      <c r="O22" s="133"/>
      <c r="P22" s="51"/>
      <c r="Q22" s="206"/>
      <c r="R22" s="140"/>
      <c r="S22" s="51"/>
      <c r="T22" s="52"/>
      <c r="U22" s="137"/>
      <c r="V22" s="137"/>
      <c r="W22" s="52"/>
      <c r="X22" s="52"/>
      <c r="Y22" s="52"/>
      <c r="Z22" s="52"/>
      <c r="AA22" s="52"/>
      <c r="AB22" s="137"/>
      <c r="AC22" s="137"/>
      <c r="AD22" s="52"/>
      <c r="AE22" s="52"/>
      <c r="AF22" s="52"/>
      <c r="AG22" s="52"/>
      <c r="AH22" s="52"/>
      <c r="AI22" s="137"/>
      <c r="AJ22" s="137"/>
      <c r="AK22" s="52"/>
      <c r="AL22" s="52"/>
      <c r="AM22" s="144"/>
      <c r="AN22" s="144"/>
      <c r="AO22" s="144"/>
      <c r="AP22" s="144"/>
      <c r="AQ22" s="54">
        <f>SUM(K22:AP22)</f>
        <v>0</v>
      </c>
      <c r="AR22" s="55">
        <f>J22-AQ22</f>
        <v>0</v>
      </c>
      <c r="AS22" s="287">
        <f>IF(AR22&lt;0,AR22,0)</f>
        <v>0</v>
      </c>
      <c r="AT22" s="57">
        <f>AR22-AS22</f>
        <v>0</v>
      </c>
      <c r="AU22" s="59"/>
    </row>
    <row r="23" spans="1:49" x14ac:dyDescent="0.25">
      <c r="A23" s="45">
        <f t="shared" si="11"/>
        <v>15</v>
      </c>
      <c r="B23" s="46" t="s">
        <v>278</v>
      </c>
      <c r="C23" s="73" t="s">
        <v>279</v>
      </c>
      <c r="D23" s="47" t="s">
        <v>56</v>
      </c>
      <c r="E23" s="119">
        <v>41442</v>
      </c>
      <c r="F23" s="48">
        <v>0</v>
      </c>
      <c r="G23" s="48"/>
      <c r="H23" s="48"/>
      <c r="I23" s="49">
        <v>0</v>
      </c>
      <c r="J23" s="50">
        <v>0</v>
      </c>
      <c r="K23" s="140"/>
      <c r="L23" s="51"/>
      <c r="M23" s="51"/>
      <c r="N23" s="133"/>
      <c r="O23" s="133"/>
      <c r="P23" s="51"/>
      <c r="Q23" s="206"/>
      <c r="R23" s="140"/>
      <c r="S23" s="51"/>
      <c r="T23" s="52"/>
      <c r="U23" s="137"/>
      <c r="V23" s="137"/>
      <c r="W23" s="52"/>
      <c r="X23" s="52"/>
      <c r="Y23" s="52"/>
      <c r="Z23" s="52"/>
      <c r="AA23" s="52"/>
      <c r="AB23" s="137"/>
      <c r="AC23" s="137"/>
      <c r="AD23" s="52"/>
      <c r="AE23" s="52"/>
      <c r="AF23" s="52"/>
      <c r="AG23" s="52"/>
      <c r="AH23" s="52"/>
      <c r="AI23" s="137"/>
      <c r="AJ23" s="137"/>
      <c r="AK23" s="52"/>
      <c r="AL23" s="52"/>
      <c r="AM23" s="144"/>
      <c r="AN23" s="144"/>
      <c r="AO23" s="144"/>
      <c r="AP23" s="144"/>
      <c r="AQ23" s="54">
        <f>SUM(K23:AP23)</f>
        <v>0</v>
      </c>
      <c r="AR23" s="55">
        <f>J23-AQ23</f>
        <v>0</v>
      </c>
      <c r="AS23" s="287">
        <f>IF(AR23&lt;0,AR23,0)</f>
        <v>0</v>
      </c>
      <c r="AT23" s="57">
        <f>AR23-AS23</f>
        <v>0</v>
      </c>
      <c r="AU23" s="59"/>
    </row>
    <row r="24" spans="1:49" x14ac:dyDescent="0.25">
      <c r="A24" s="36">
        <v>4</v>
      </c>
      <c r="B24" s="37"/>
      <c r="C24" s="38" t="s">
        <v>280</v>
      </c>
      <c r="D24" s="37"/>
      <c r="E24" s="115"/>
      <c r="F24" s="48"/>
      <c r="G24" s="38"/>
      <c r="H24" s="38"/>
      <c r="I24" s="38"/>
      <c r="J24" s="39"/>
      <c r="K24" s="109"/>
      <c r="L24" s="40"/>
      <c r="M24" s="40"/>
      <c r="N24" s="132"/>
      <c r="O24" s="132"/>
      <c r="P24" s="40"/>
      <c r="Q24" s="207"/>
      <c r="R24" s="109"/>
      <c r="S24" s="40"/>
      <c r="T24" s="40"/>
      <c r="U24" s="132"/>
      <c r="V24" s="132"/>
      <c r="W24" s="40"/>
      <c r="X24" s="40"/>
      <c r="Y24" s="40"/>
      <c r="Z24" s="40"/>
      <c r="AA24" s="40"/>
      <c r="AB24" s="132"/>
      <c r="AC24" s="132"/>
      <c r="AD24" s="40"/>
      <c r="AE24" s="40"/>
      <c r="AF24" s="40"/>
      <c r="AG24" s="40"/>
      <c r="AH24" s="40"/>
      <c r="AI24" s="132"/>
      <c r="AJ24" s="132"/>
      <c r="AK24" s="40"/>
      <c r="AL24" s="40"/>
      <c r="AM24" s="40"/>
      <c r="AN24" s="40"/>
      <c r="AO24" s="40"/>
      <c r="AP24" s="40"/>
      <c r="AQ24" s="38"/>
      <c r="AR24" s="38"/>
      <c r="AS24" s="285"/>
      <c r="AT24" s="42"/>
      <c r="AU24" s="43"/>
      <c r="AW24" t="s">
        <v>235</v>
      </c>
    </row>
    <row r="25" spans="1:49" x14ac:dyDescent="0.25">
      <c r="A25" s="72">
        <f>A23+1</f>
        <v>16</v>
      </c>
      <c r="B25" s="46" t="s">
        <v>151</v>
      </c>
      <c r="C25" s="64" t="s">
        <v>152</v>
      </c>
      <c r="D25" s="47" t="s">
        <v>56</v>
      </c>
      <c r="E25" s="119">
        <v>40310</v>
      </c>
      <c r="F25" s="48">
        <f>VLOOKUP(B25,'[1]June,2013'!$B$6:$AT$100,45,0)</f>
        <v>0.5</v>
      </c>
      <c r="G25" s="48"/>
      <c r="H25" s="48"/>
      <c r="I25" s="49">
        <v>1</v>
      </c>
      <c r="J25" s="50">
        <f t="shared" si="6"/>
        <v>1.5</v>
      </c>
      <c r="K25" s="140"/>
      <c r="L25" s="51"/>
      <c r="M25" s="51"/>
      <c r="N25" s="133"/>
      <c r="O25" s="133"/>
      <c r="P25" s="51"/>
      <c r="Q25" s="206"/>
      <c r="R25" s="140"/>
      <c r="S25" s="51"/>
      <c r="T25" s="52"/>
      <c r="U25" s="137"/>
      <c r="V25" s="137"/>
      <c r="W25" s="52"/>
      <c r="X25" s="52"/>
      <c r="Y25" s="52"/>
      <c r="Z25" s="52"/>
      <c r="AA25" s="52"/>
      <c r="AB25" s="137"/>
      <c r="AC25" s="137"/>
      <c r="AD25" s="52"/>
      <c r="AE25" s="52"/>
      <c r="AF25" s="52"/>
      <c r="AG25" s="52"/>
      <c r="AH25" s="52"/>
      <c r="AI25" s="137"/>
      <c r="AJ25" s="137"/>
      <c r="AK25" s="52"/>
      <c r="AL25" s="52"/>
      <c r="AM25" s="144"/>
      <c r="AN25" s="144"/>
      <c r="AO25" s="144"/>
      <c r="AP25" s="144"/>
      <c r="AQ25" s="54">
        <f t="shared" si="7"/>
        <v>0</v>
      </c>
      <c r="AR25" s="55">
        <f t="shared" si="8"/>
        <v>1.5</v>
      </c>
      <c r="AS25" s="287">
        <f t="shared" si="9"/>
        <v>0</v>
      </c>
      <c r="AT25" s="57">
        <f t="shared" si="10"/>
        <v>1.5</v>
      </c>
      <c r="AU25" s="59"/>
    </row>
    <row r="26" spans="1:49" x14ac:dyDescent="0.25">
      <c r="A26" s="36">
        <v>3</v>
      </c>
      <c r="B26" s="37"/>
      <c r="C26" s="38" t="s">
        <v>196</v>
      </c>
      <c r="D26" s="37"/>
      <c r="E26" s="115"/>
      <c r="F26" s="48"/>
      <c r="G26" s="38"/>
      <c r="H26" s="38"/>
      <c r="I26" s="38"/>
      <c r="J26" s="39"/>
      <c r="K26" s="109"/>
      <c r="L26" s="40"/>
      <c r="M26" s="40"/>
      <c r="N26" s="132"/>
      <c r="O26" s="132"/>
      <c r="P26" s="40"/>
      <c r="Q26" s="207"/>
      <c r="R26" s="109"/>
      <c r="S26" s="40"/>
      <c r="T26" s="40"/>
      <c r="U26" s="132"/>
      <c r="V26" s="132"/>
      <c r="W26" s="40"/>
      <c r="X26" s="40"/>
      <c r="Y26" s="40"/>
      <c r="Z26" s="40"/>
      <c r="AA26" s="40"/>
      <c r="AB26" s="132"/>
      <c r="AC26" s="132"/>
      <c r="AD26" s="40"/>
      <c r="AE26" s="40"/>
      <c r="AF26" s="40"/>
      <c r="AG26" s="40"/>
      <c r="AH26" s="40"/>
      <c r="AI26" s="132"/>
      <c r="AJ26" s="132"/>
      <c r="AK26" s="40"/>
      <c r="AL26" s="40"/>
      <c r="AM26" s="109"/>
      <c r="AN26" s="109"/>
      <c r="AO26" s="109"/>
      <c r="AP26" s="109"/>
      <c r="AQ26" s="38"/>
      <c r="AR26" s="38"/>
      <c r="AS26" s="285"/>
      <c r="AT26" s="42"/>
      <c r="AU26" s="43"/>
      <c r="AW26" t="s">
        <v>233</v>
      </c>
    </row>
    <row r="27" spans="1:49" x14ac:dyDescent="0.25">
      <c r="A27" s="45">
        <f>A25+1</f>
        <v>17</v>
      </c>
      <c r="B27" s="46" t="s">
        <v>62</v>
      </c>
      <c r="C27" s="47" t="s">
        <v>63</v>
      </c>
      <c r="D27" s="47" t="s">
        <v>64</v>
      </c>
      <c r="E27" s="114">
        <v>39316</v>
      </c>
      <c r="F27" s="48">
        <f>VLOOKUP(B27,'[1]June,2013'!$B$6:$AT$100,45,0)</f>
        <v>0</v>
      </c>
      <c r="G27" s="48"/>
      <c r="H27" s="48"/>
      <c r="I27" s="49">
        <v>1</v>
      </c>
      <c r="J27" s="50">
        <f>F27+G27+H27+I27</f>
        <v>1</v>
      </c>
      <c r="K27" s="140"/>
      <c r="L27" s="51"/>
      <c r="M27" s="51"/>
      <c r="N27" s="133"/>
      <c r="O27" s="133"/>
      <c r="P27" s="51"/>
      <c r="Q27" s="206"/>
      <c r="R27" s="140"/>
      <c r="S27" s="51"/>
      <c r="T27" s="52"/>
      <c r="U27" s="137"/>
      <c r="V27" s="137"/>
      <c r="W27" s="52"/>
      <c r="X27" s="52"/>
      <c r="Y27" s="52">
        <v>0.5</v>
      </c>
      <c r="Z27" s="52"/>
      <c r="AA27" s="52"/>
      <c r="AB27" s="137"/>
      <c r="AC27" s="137"/>
      <c r="AD27" s="52"/>
      <c r="AE27" s="52"/>
      <c r="AF27" s="52"/>
      <c r="AG27" s="52"/>
      <c r="AH27" s="52"/>
      <c r="AI27" s="137"/>
      <c r="AJ27" s="137"/>
      <c r="AK27" s="52"/>
      <c r="AL27" s="52"/>
      <c r="AM27" s="144"/>
      <c r="AN27" s="144"/>
      <c r="AO27" s="144"/>
      <c r="AP27" s="144"/>
      <c r="AQ27" s="54">
        <f>SUM(K27:AP27)</f>
        <v>0.5</v>
      </c>
      <c r="AR27" s="55">
        <f>J27-AQ27</f>
        <v>0.5</v>
      </c>
      <c r="AS27" s="287">
        <f>IF(AR27&lt;0,AR27,0)</f>
        <v>0</v>
      </c>
      <c r="AT27" s="57">
        <f>AR27-AS27</f>
        <v>0.5</v>
      </c>
      <c r="AU27" s="59"/>
      <c r="AW27" t="s">
        <v>234</v>
      </c>
    </row>
    <row r="28" spans="1:49" x14ac:dyDescent="0.25">
      <c r="A28" s="36">
        <v>5</v>
      </c>
      <c r="B28" s="37"/>
      <c r="C28" s="38" t="s">
        <v>61</v>
      </c>
      <c r="D28" s="37"/>
      <c r="E28" s="115"/>
      <c r="F28" s="48"/>
      <c r="G28" s="38"/>
      <c r="H28" s="38"/>
      <c r="I28" s="38"/>
      <c r="J28" s="39"/>
      <c r="K28" s="109"/>
      <c r="L28" s="40"/>
      <c r="M28" s="40"/>
      <c r="N28" s="132"/>
      <c r="O28" s="132"/>
      <c r="P28" s="40"/>
      <c r="Q28" s="207"/>
      <c r="R28" s="109"/>
      <c r="S28" s="40"/>
      <c r="T28" s="40"/>
      <c r="U28" s="132"/>
      <c r="V28" s="132"/>
      <c r="W28" s="40"/>
      <c r="X28" s="40"/>
      <c r="Y28" s="40"/>
      <c r="Z28" s="40"/>
      <c r="AA28" s="40"/>
      <c r="AB28" s="132"/>
      <c r="AC28" s="132"/>
      <c r="AD28" s="40"/>
      <c r="AE28" s="40"/>
      <c r="AF28" s="40"/>
      <c r="AG28" s="40"/>
      <c r="AH28" s="40"/>
      <c r="AI28" s="132"/>
      <c r="AJ28" s="132"/>
      <c r="AK28" s="40"/>
      <c r="AL28" s="40"/>
      <c r="AM28" s="109"/>
      <c r="AN28" s="109"/>
      <c r="AO28" s="109"/>
      <c r="AP28" s="109"/>
      <c r="AQ28" s="38"/>
      <c r="AR28" s="38"/>
      <c r="AS28" s="285"/>
      <c r="AT28" s="42"/>
      <c r="AU28" s="43"/>
    </row>
    <row r="29" spans="1:49" x14ac:dyDescent="0.25">
      <c r="A29" s="72">
        <f>A27+1</f>
        <v>18</v>
      </c>
      <c r="B29" s="46" t="s">
        <v>65</v>
      </c>
      <c r="C29" s="73" t="s">
        <v>66</v>
      </c>
      <c r="D29" s="47" t="s">
        <v>56</v>
      </c>
      <c r="E29" s="114">
        <v>39689</v>
      </c>
      <c r="F29" s="48">
        <f>VLOOKUP(B29,'[1]June,2013'!$B$6:$AT$100,45,0)</f>
        <v>1</v>
      </c>
      <c r="G29" s="48"/>
      <c r="H29" s="48"/>
      <c r="I29" s="49">
        <v>1</v>
      </c>
      <c r="J29" s="50">
        <f t="shared" ref="J29:J36" si="12">F29+G29+H29+I29</f>
        <v>2</v>
      </c>
      <c r="K29" s="140"/>
      <c r="L29" s="51"/>
      <c r="M29" s="51"/>
      <c r="N29" s="133"/>
      <c r="O29" s="133"/>
      <c r="P29" s="51"/>
      <c r="Q29" s="206"/>
      <c r="R29" s="140"/>
      <c r="S29" s="51"/>
      <c r="T29" s="52"/>
      <c r="U29" s="137"/>
      <c r="V29" s="137"/>
      <c r="W29" s="52"/>
      <c r="X29" s="52"/>
      <c r="Y29" s="52"/>
      <c r="Z29" s="52"/>
      <c r="AA29" s="52"/>
      <c r="AB29" s="137"/>
      <c r="AC29" s="137"/>
      <c r="AD29" s="52"/>
      <c r="AE29" s="52"/>
      <c r="AF29" s="52"/>
      <c r="AG29" s="52"/>
      <c r="AH29" s="52"/>
      <c r="AI29" s="137"/>
      <c r="AJ29" s="137"/>
      <c r="AK29" s="52">
        <v>1</v>
      </c>
      <c r="AL29" s="52"/>
      <c r="AM29" s="144"/>
      <c r="AN29" s="144"/>
      <c r="AO29" s="144"/>
      <c r="AP29" s="144"/>
      <c r="AQ29" s="54">
        <f t="shared" ref="AQ29:AQ36" si="13">SUM(K29:AP29)</f>
        <v>1</v>
      </c>
      <c r="AR29" s="55">
        <f t="shared" ref="AR29:AR36" si="14">J29-AQ29</f>
        <v>1</v>
      </c>
      <c r="AS29" s="287">
        <f t="shared" ref="AS29:AS36" si="15">IF(AR29&lt;0,AR29,0)</f>
        <v>0</v>
      </c>
      <c r="AT29" s="57">
        <f t="shared" ref="AT29:AT36" si="16">AR29-AS29</f>
        <v>1</v>
      </c>
      <c r="AU29" s="59"/>
    </row>
    <row r="30" spans="1:49" x14ac:dyDescent="0.25">
      <c r="A30" s="72">
        <f t="shared" ref="A30:A35" si="17">A29+1</f>
        <v>19</v>
      </c>
      <c r="B30" s="46" t="s">
        <v>67</v>
      </c>
      <c r="C30" s="73" t="s">
        <v>68</v>
      </c>
      <c r="D30" s="47" t="s">
        <v>56</v>
      </c>
      <c r="E30" s="114">
        <v>40709</v>
      </c>
      <c r="F30" s="48">
        <f>VLOOKUP(B30,'[1]June,2013'!$B$6:$AT$100,45,0)</f>
        <v>7</v>
      </c>
      <c r="G30" s="48"/>
      <c r="H30" s="48"/>
      <c r="I30" s="49">
        <v>1</v>
      </c>
      <c r="J30" s="50">
        <f t="shared" si="12"/>
        <v>8</v>
      </c>
      <c r="K30" s="140"/>
      <c r="L30" s="51"/>
      <c r="M30" s="51"/>
      <c r="N30" s="133"/>
      <c r="O30" s="133"/>
      <c r="P30" s="51"/>
      <c r="Q30" s="206"/>
      <c r="R30" s="140"/>
      <c r="S30" s="51"/>
      <c r="T30" s="52"/>
      <c r="U30" s="137"/>
      <c r="V30" s="137"/>
      <c r="W30" s="52"/>
      <c r="X30" s="52"/>
      <c r="Y30" s="52"/>
      <c r="Z30" s="52"/>
      <c r="AA30" s="52"/>
      <c r="AB30" s="137"/>
      <c r="AC30" s="137"/>
      <c r="AD30" s="52"/>
      <c r="AE30" s="52"/>
      <c r="AF30" s="52"/>
      <c r="AG30" s="52"/>
      <c r="AH30" s="52"/>
      <c r="AI30" s="137"/>
      <c r="AJ30" s="137"/>
      <c r="AK30" s="52"/>
      <c r="AL30" s="52"/>
      <c r="AM30" s="144"/>
      <c r="AN30" s="144"/>
      <c r="AO30" s="144"/>
      <c r="AP30" s="144"/>
      <c r="AQ30" s="54">
        <f t="shared" si="13"/>
        <v>0</v>
      </c>
      <c r="AR30" s="55">
        <f t="shared" si="14"/>
        <v>8</v>
      </c>
      <c r="AS30" s="287">
        <f t="shared" si="15"/>
        <v>0</v>
      </c>
      <c r="AT30" s="57">
        <f t="shared" si="16"/>
        <v>8</v>
      </c>
      <c r="AU30" s="59"/>
    </row>
    <row r="31" spans="1:49" x14ac:dyDescent="0.25">
      <c r="A31" s="72">
        <f t="shared" si="17"/>
        <v>20</v>
      </c>
      <c r="B31" s="46" t="s">
        <v>69</v>
      </c>
      <c r="C31" s="73" t="s">
        <v>70</v>
      </c>
      <c r="D31" s="47" t="s">
        <v>56</v>
      </c>
      <c r="E31" s="114">
        <v>40427</v>
      </c>
      <c r="F31" s="48">
        <f>VLOOKUP(B31,'[1]June,2013'!$B$6:$AT$100,45,0)</f>
        <v>6.5</v>
      </c>
      <c r="G31" s="48"/>
      <c r="H31" s="48"/>
      <c r="I31" s="49">
        <v>1</v>
      </c>
      <c r="J31" s="50">
        <f t="shared" si="12"/>
        <v>7.5</v>
      </c>
      <c r="K31" s="140"/>
      <c r="L31" s="51"/>
      <c r="M31" s="51"/>
      <c r="N31" s="133"/>
      <c r="O31" s="133"/>
      <c r="P31" s="51"/>
      <c r="Q31" s="206"/>
      <c r="R31" s="140"/>
      <c r="S31" s="51"/>
      <c r="T31" s="52">
        <v>1</v>
      </c>
      <c r="U31" s="137"/>
      <c r="V31" s="137"/>
      <c r="W31" s="52"/>
      <c r="X31" s="52"/>
      <c r="Y31" s="52"/>
      <c r="Z31" s="52"/>
      <c r="AA31" s="52"/>
      <c r="AB31" s="137"/>
      <c r="AC31" s="137"/>
      <c r="AD31" s="52"/>
      <c r="AE31" s="52"/>
      <c r="AF31" s="52"/>
      <c r="AG31" s="52"/>
      <c r="AH31" s="52"/>
      <c r="AI31" s="137"/>
      <c r="AJ31" s="137"/>
      <c r="AK31" s="52"/>
      <c r="AL31" s="52"/>
      <c r="AM31" s="144"/>
      <c r="AN31" s="144"/>
      <c r="AO31" s="144"/>
      <c r="AP31" s="144"/>
      <c r="AQ31" s="54">
        <f t="shared" si="13"/>
        <v>1</v>
      </c>
      <c r="AR31" s="55">
        <f t="shared" si="14"/>
        <v>6.5</v>
      </c>
      <c r="AS31" s="287">
        <f t="shared" si="15"/>
        <v>0</v>
      </c>
      <c r="AT31" s="57">
        <f t="shared" si="16"/>
        <v>6.5</v>
      </c>
      <c r="AU31" s="59"/>
    </row>
    <row r="32" spans="1:49" x14ac:dyDescent="0.25">
      <c r="A32" s="72">
        <f t="shared" si="17"/>
        <v>21</v>
      </c>
      <c r="B32" s="46" t="s">
        <v>71</v>
      </c>
      <c r="C32" s="62" t="s">
        <v>72</v>
      </c>
      <c r="D32" s="47" t="s">
        <v>56</v>
      </c>
      <c r="E32" s="114">
        <v>40756</v>
      </c>
      <c r="F32" s="48">
        <f>VLOOKUP(B32,'[1]June,2013'!$B$6:$AT$100,45,0)</f>
        <v>4</v>
      </c>
      <c r="G32" s="48"/>
      <c r="H32" s="48"/>
      <c r="I32" s="49">
        <v>1</v>
      </c>
      <c r="J32" s="50">
        <f t="shared" si="12"/>
        <v>5</v>
      </c>
      <c r="K32" s="140"/>
      <c r="L32" s="51"/>
      <c r="M32" s="51"/>
      <c r="N32" s="133"/>
      <c r="O32" s="133"/>
      <c r="P32" s="51"/>
      <c r="Q32" s="206"/>
      <c r="R32" s="140"/>
      <c r="S32" s="51"/>
      <c r="T32" s="52"/>
      <c r="U32" s="137"/>
      <c r="V32" s="137"/>
      <c r="W32" s="52"/>
      <c r="X32" s="52">
        <v>1</v>
      </c>
      <c r="Y32" s="52">
        <v>1</v>
      </c>
      <c r="Z32" s="52">
        <v>1</v>
      </c>
      <c r="AA32" s="52">
        <v>1</v>
      </c>
      <c r="AB32" s="137"/>
      <c r="AC32" s="137"/>
      <c r="AD32" s="52"/>
      <c r="AE32" s="52"/>
      <c r="AF32" s="52"/>
      <c r="AG32" s="52"/>
      <c r="AH32" s="52"/>
      <c r="AI32" s="137"/>
      <c r="AJ32" s="137"/>
      <c r="AK32" s="52"/>
      <c r="AL32" s="52"/>
      <c r="AM32" s="144"/>
      <c r="AN32" s="144"/>
      <c r="AO32" s="144"/>
      <c r="AP32" s="144"/>
      <c r="AQ32" s="54">
        <f t="shared" si="13"/>
        <v>4</v>
      </c>
      <c r="AR32" s="55">
        <f t="shared" si="14"/>
        <v>1</v>
      </c>
      <c r="AS32" s="287">
        <f t="shared" si="15"/>
        <v>0</v>
      </c>
      <c r="AT32" s="57">
        <f t="shared" si="16"/>
        <v>1</v>
      </c>
      <c r="AU32" s="59"/>
    </row>
    <row r="33" spans="1:47" x14ac:dyDescent="0.25">
      <c r="A33" s="72">
        <f t="shared" si="17"/>
        <v>22</v>
      </c>
      <c r="B33" s="46" t="s">
        <v>73</v>
      </c>
      <c r="C33" s="62" t="s">
        <v>74</v>
      </c>
      <c r="D33" s="47" t="s">
        <v>56</v>
      </c>
      <c r="E33" s="114">
        <v>40945</v>
      </c>
      <c r="F33" s="48">
        <f>VLOOKUP(B33,'[1]June,2013'!$B$6:$AT$100,45,0)</f>
        <v>6</v>
      </c>
      <c r="G33" s="48"/>
      <c r="H33" s="48"/>
      <c r="I33" s="49">
        <v>1</v>
      </c>
      <c r="J33" s="50">
        <f t="shared" si="12"/>
        <v>7</v>
      </c>
      <c r="K33" s="140"/>
      <c r="L33" s="51"/>
      <c r="M33" s="51"/>
      <c r="N33" s="133"/>
      <c r="O33" s="133"/>
      <c r="P33" s="51"/>
      <c r="Q33" s="206"/>
      <c r="R33" s="140"/>
      <c r="S33" s="51"/>
      <c r="T33" s="52"/>
      <c r="U33" s="137"/>
      <c r="V33" s="137"/>
      <c r="W33" s="52"/>
      <c r="X33" s="52"/>
      <c r="Y33" s="52"/>
      <c r="Z33" s="52"/>
      <c r="AA33" s="52"/>
      <c r="AB33" s="137"/>
      <c r="AC33" s="137"/>
      <c r="AD33" s="52"/>
      <c r="AE33" s="52"/>
      <c r="AF33" s="52"/>
      <c r="AG33" s="52"/>
      <c r="AH33" s="52">
        <v>0.5</v>
      </c>
      <c r="AI33" s="137"/>
      <c r="AJ33" s="137"/>
      <c r="AK33" s="52"/>
      <c r="AL33" s="52"/>
      <c r="AM33" s="144"/>
      <c r="AN33" s="144"/>
      <c r="AO33" s="144"/>
      <c r="AP33" s="144"/>
      <c r="AQ33" s="54">
        <f t="shared" si="13"/>
        <v>0.5</v>
      </c>
      <c r="AR33" s="55">
        <f t="shared" si="14"/>
        <v>6.5</v>
      </c>
      <c r="AS33" s="287">
        <f t="shared" si="15"/>
        <v>0</v>
      </c>
      <c r="AT33" s="57">
        <f t="shared" si="16"/>
        <v>6.5</v>
      </c>
      <c r="AU33" s="59"/>
    </row>
    <row r="34" spans="1:47" x14ac:dyDescent="0.25">
      <c r="A34" s="72">
        <f>A33+1</f>
        <v>23</v>
      </c>
      <c r="B34" s="46" t="s">
        <v>77</v>
      </c>
      <c r="C34" s="62" t="s">
        <v>78</v>
      </c>
      <c r="D34" s="47" t="s">
        <v>56</v>
      </c>
      <c r="E34" s="114">
        <v>40911</v>
      </c>
      <c r="F34" s="48">
        <f>VLOOKUP(B34,'[1]June,2013'!$B$6:$AT$100,45,0)</f>
        <v>4.5</v>
      </c>
      <c r="G34" s="48"/>
      <c r="H34" s="48"/>
      <c r="I34" s="49">
        <v>0</v>
      </c>
      <c r="J34" s="50">
        <f t="shared" si="12"/>
        <v>4.5</v>
      </c>
      <c r="K34" s="140"/>
      <c r="L34" s="51"/>
      <c r="M34" s="51"/>
      <c r="N34" s="133"/>
      <c r="O34" s="133"/>
      <c r="P34" s="51"/>
      <c r="Q34" s="206"/>
      <c r="R34" s="140"/>
      <c r="S34" s="51"/>
      <c r="T34" s="52"/>
      <c r="U34" s="137"/>
      <c r="V34" s="137"/>
      <c r="W34" s="52"/>
      <c r="X34" s="52"/>
      <c r="Y34" s="52"/>
      <c r="Z34" s="52"/>
      <c r="AA34" s="52"/>
      <c r="AB34" s="137"/>
      <c r="AC34" s="137"/>
      <c r="AD34" s="52"/>
      <c r="AE34" s="52"/>
      <c r="AF34" s="52"/>
      <c r="AG34" s="52"/>
      <c r="AH34" s="52"/>
      <c r="AI34" s="137"/>
      <c r="AJ34" s="137"/>
      <c r="AK34" s="52"/>
      <c r="AL34" s="52"/>
      <c r="AM34" s="144"/>
      <c r="AN34" s="144"/>
      <c r="AO34" s="144"/>
      <c r="AP34" s="144"/>
      <c r="AQ34" s="54">
        <f t="shared" si="13"/>
        <v>0</v>
      </c>
      <c r="AR34" s="55">
        <f t="shared" si="14"/>
        <v>4.5</v>
      </c>
      <c r="AS34" s="287">
        <f t="shared" si="15"/>
        <v>0</v>
      </c>
      <c r="AT34" s="57">
        <f t="shared" si="16"/>
        <v>4.5</v>
      </c>
      <c r="AU34" s="59"/>
    </row>
    <row r="35" spans="1:47" x14ac:dyDescent="0.25">
      <c r="A35" s="72">
        <f t="shared" si="17"/>
        <v>24</v>
      </c>
      <c r="B35" s="46" t="s">
        <v>200</v>
      </c>
      <c r="C35" s="62" t="s">
        <v>184</v>
      </c>
      <c r="D35" s="47" t="s">
        <v>56</v>
      </c>
      <c r="E35" s="114">
        <v>41276</v>
      </c>
      <c r="F35" s="48">
        <f>VLOOKUP(B35,'[1]June,2013'!$B$6:$AT$100,45,0)</f>
        <v>4</v>
      </c>
      <c r="G35" s="48"/>
      <c r="H35" s="48"/>
      <c r="I35" s="49">
        <v>1</v>
      </c>
      <c r="J35" s="50">
        <f t="shared" si="12"/>
        <v>5</v>
      </c>
      <c r="K35" s="140"/>
      <c r="L35" s="51"/>
      <c r="M35" s="51"/>
      <c r="N35" s="133"/>
      <c r="O35" s="133"/>
      <c r="P35" s="51"/>
      <c r="Q35" s="206"/>
      <c r="R35" s="140"/>
      <c r="S35" s="51"/>
      <c r="T35" s="52">
        <v>1</v>
      </c>
      <c r="U35" s="137"/>
      <c r="V35" s="137"/>
      <c r="W35" s="52"/>
      <c r="X35" s="52"/>
      <c r="Y35" s="52"/>
      <c r="Z35" s="52"/>
      <c r="AA35" s="52"/>
      <c r="AB35" s="137"/>
      <c r="AC35" s="137"/>
      <c r="AD35" s="52"/>
      <c r="AE35" s="52"/>
      <c r="AF35" s="52"/>
      <c r="AG35" s="52"/>
      <c r="AH35" s="52"/>
      <c r="AI35" s="137"/>
      <c r="AJ35" s="137"/>
      <c r="AK35" s="52"/>
      <c r="AL35" s="52"/>
      <c r="AM35" s="144"/>
      <c r="AN35" s="144"/>
      <c r="AO35" s="144"/>
      <c r="AP35" s="144"/>
      <c r="AQ35" s="54">
        <f t="shared" si="13"/>
        <v>1</v>
      </c>
      <c r="AR35" s="55">
        <f t="shared" si="14"/>
        <v>4</v>
      </c>
      <c r="AS35" s="287">
        <f t="shared" si="15"/>
        <v>0</v>
      </c>
      <c r="AT35" s="57">
        <f t="shared" si="16"/>
        <v>4</v>
      </c>
      <c r="AU35" s="59"/>
    </row>
    <row r="36" spans="1:47" x14ac:dyDescent="0.25">
      <c r="A36" s="158">
        <f>A35+1</f>
        <v>25</v>
      </c>
      <c r="B36" s="96" t="s">
        <v>281</v>
      </c>
      <c r="C36" s="299" t="s">
        <v>282</v>
      </c>
      <c r="D36" s="47" t="s">
        <v>56</v>
      </c>
      <c r="E36" s="116">
        <v>41428</v>
      </c>
      <c r="F36" s="48">
        <v>0</v>
      </c>
      <c r="G36" s="70"/>
      <c r="H36" s="70"/>
      <c r="I36" s="159">
        <v>0</v>
      </c>
      <c r="J36" s="50">
        <f t="shared" si="12"/>
        <v>0</v>
      </c>
      <c r="K36" s="143"/>
      <c r="L36" s="98"/>
      <c r="M36" s="98"/>
      <c r="N36" s="136"/>
      <c r="O36" s="136"/>
      <c r="P36" s="98"/>
      <c r="Q36" s="211"/>
      <c r="R36" s="143"/>
      <c r="S36" s="98"/>
      <c r="T36" s="99"/>
      <c r="U36" s="147"/>
      <c r="V36" s="147"/>
      <c r="W36" s="99"/>
      <c r="X36" s="99"/>
      <c r="Y36" s="99"/>
      <c r="Z36" s="99"/>
      <c r="AA36" s="99"/>
      <c r="AB36" s="147"/>
      <c r="AC36" s="147"/>
      <c r="AD36" s="99"/>
      <c r="AE36" s="99"/>
      <c r="AF36" s="99"/>
      <c r="AG36" s="99"/>
      <c r="AH36" s="99"/>
      <c r="AI36" s="147"/>
      <c r="AJ36" s="147"/>
      <c r="AK36" s="99"/>
      <c r="AL36" s="99"/>
      <c r="AM36" s="293"/>
      <c r="AN36" s="293"/>
      <c r="AO36" s="293"/>
      <c r="AP36" s="293"/>
      <c r="AQ36" s="54">
        <f t="shared" si="13"/>
        <v>0</v>
      </c>
      <c r="AR36" s="55">
        <f t="shared" si="14"/>
        <v>0</v>
      </c>
      <c r="AS36" s="287">
        <f t="shared" si="15"/>
        <v>0</v>
      </c>
      <c r="AT36" s="57">
        <f t="shared" si="16"/>
        <v>0</v>
      </c>
      <c r="AU36" s="101"/>
    </row>
    <row r="37" spans="1:47" x14ac:dyDescent="0.25">
      <c r="A37" s="36">
        <v>6</v>
      </c>
      <c r="B37" s="37"/>
      <c r="C37" s="38" t="s">
        <v>80</v>
      </c>
      <c r="D37" s="37"/>
      <c r="E37" s="115"/>
      <c r="F37" s="48"/>
      <c r="G37" s="38"/>
      <c r="H37" s="38"/>
      <c r="I37" s="38"/>
      <c r="J37" s="39"/>
      <c r="K37" s="109"/>
      <c r="L37" s="40"/>
      <c r="M37" s="40"/>
      <c r="N37" s="132"/>
      <c r="O37" s="132"/>
      <c r="P37" s="40"/>
      <c r="Q37" s="207"/>
      <c r="R37" s="109"/>
      <c r="S37" s="40"/>
      <c r="T37" s="40"/>
      <c r="U37" s="132"/>
      <c r="V37" s="132"/>
      <c r="W37" s="40"/>
      <c r="X37" s="40"/>
      <c r="Y37" s="40"/>
      <c r="Z37" s="40"/>
      <c r="AA37" s="40"/>
      <c r="AB37" s="132"/>
      <c r="AC37" s="132"/>
      <c r="AD37" s="40"/>
      <c r="AE37" s="40"/>
      <c r="AF37" s="40"/>
      <c r="AG37" s="40"/>
      <c r="AH37" s="40"/>
      <c r="AI37" s="132"/>
      <c r="AJ37" s="132"/>
      <c r="AK37" s="40"/>
      <c r="AL37" s="40"/>
      <c r="AM37" s="109"/>
      <c r="AN37" s="109"/>
      <c r="AO37" s="109"/>
      <c r="AP37" s="109"/>
      <c r="AQ37" s="38"/>
      <c r="AR37" s="38"/>
      <c r="AS37" s="285"/>
      <c r="AT37" s="42"/>
      <c r="AU37" s="43"/>
    </row>
    <row r="38" spans="1:47" x14ac:dyDescent="0.25">
      <c r="A38" s="45">
        <f>A36+1</f>
        <v>26</v>
      </c>
      <c r="B38" s="46" t="s">
        <v>81</v>
      </c>
      <c r="C38" s="85" t="s">
        <v>82</v>
      </c>
      <c r="D38" s="47" t="s">
        <v>64</v>
      </c>
      <c r="E38" s="114">
        <v>40603</v>
      </c>
      <c r="F38" s="48">
        <f>VLOOKUP(B38,'[1]June,2013'!$B$6:$AT$100,45,0)</f>
        <v>2</v>
      </c>
      <c r="G38" s="48"/>
      <c r="H38" s="48"/>
      <c r="I38" s="49">
        <v>1</v>
      </c>
      <c r="J38" s="50">
        <f t="shared" ref="J38:J44" si="18">F38+G38+H38+I38</f>
        <v>3</v>
      </c>
      <c r="K38" s="140"/>
      <c r="L38" s="51"/>
      <c r="M38" s="51"/>
      <c r="N38" s="133"/>
      <c r="O38" s="137"/>
      <c r="P38" s="52"/>
      <c r="Q38" s="210"/>
      <c r="R38" s="144"/>
      <c r="S38" s="51"/>
      <c r="T38" s="52"/>
      <c r="U38" s="137"/>
      <c r="V38" s="137"/>
      <c r="W38" s="52"/>
      <c r="X38" s="52"/>
      <c r="Y38" s="52"/>
      <c r="Z38" s="52"/>
      <c r="AA38" s="52"/>
      <c r="AB38" s="137"/>
      <c r="AC38" s="137"/>
      <c r="AD38" s="52"/>
      <c r="AE38" s="52"/>
      <c r="AF38" s="52"/>
      <c r="AG38" s="52"/>
      <c r="AH38" s="52"/>
      <c r="AI38" s="137"/>
      <c r="AJ38" s="137"/>
      <c r="AK38" s="52"/>
      <c r="AL38" s="52"/>
      <c r="AM38" s="144"/>
      <c r="AN38" s="144"/>
      <c r="AO38" s="144"/>
      <c r="AP38" s="144"/>
      <c r="AQ38" s="54">
        <f t="shared" ref="AQ38:AQ45" si="19">SUM(K38:AP38)</f>
        <v>0</v>
      </c>
      <c r="AR38" s="55">
        <f t="shared" ref="AR38:AR45" si="20">J38-AQ38</f>
        <v>3</v>
      </c>
      <c r="AS38" s="287">
        <f>IF(AR38&lt;0,AR38,0)</f>
        <v>0</v>
      </c>
      <c r="AT38" s="57">
        <f t="shared" ref="AT38:AT45" si="21">AR38-AS38</f>
        <v>3</v>
      </c>
      <c r="AU38" s="59"/>
    </row>
    <row r="39" spans="1:47" x14ac:dyDescent="0.25">
      <c r="A39" s="72">
        <f t="shared" ref="A39:A45" si="22">A38+1</f>
        <v>27</v>
      </c>
      <c r="B39" s="46" t="s">
        <v>83</v>
      </c>
      <c r="C39" s="73" t="s">
        <v>84</v>
      </c>
      <c r="D39" s="47" t="s">
        <v>56</v>
      </c>
      <c r="E39" s="114">
        <v>40441</v>
      </c>
      <c r="F39" s="48">
        <f>VLOOKUP(B39,'[1]June,2013'!$B$6:$AT$100,45,0)</f>
        <v>10.5</v>
      </c>
      <c r="G39" s="48"/>
      <c r="H39" s="48"/>
      <c r="I39" s="49">
        <v>1</v>
      </c>
      <c r="J39" s="50">
        <f t="shared" si="18"/>
        <v>11.5</v>
      </c>
      <c r="K39" s="140"/>
      <c r="L39" s="51"/>
      <c r="M39" s="51"/>
      <c r="N39" s="133"/>
      <c r="O39" s="133"/>
      <c r="P39" s="51"/>
      <c r="Q39" s="206"/>
      <c r="R39" s="140"/>
      <c r="S39" s="51"/>
      <c r="T39" s="52"/>
      <c r="U39" s="137"/>
      <c r="V39" s="137"/>
      <c r="W39" s="52"/>
      <c r="X39" s="52"/>
      <c r="Y39" s="52"/>
      <c r="Z39" s="52"/>
      <c r="AA39" s="52"/>
      <c r="AB39" s="137"/>
      <c r="AC39" s="137"/>
      <c r="AD39" s="52"/>
      <c r="AE39" s="52"/>
      <c r="AF39" s="52"/>
      <c r="AG39" s="52"/>
      <c r="AH39" s="52"/>
      <c r="AI39" s="137"/>
      <c r="AJ39" s="137"/>
      <c r="AK39" s="52"/>
      <c r="AL39" s="52"/>
      <c r="AM39" s="144"/>
      <c r="AN39" s="144"/>
      <c r="AO39" s="144"/>
      <c r="AP39" s="144"/>
      <c r="AQ39" s="54">
        <f t="shared" si="19"/>
        <v>0</v>
      </c>
      <c r="AR39" s="55">
        <f t="shared" si="20"/>
        <v>11.5</v>
      </c>
      <c r="AS39" s="287">
        <f>IF(AR39&lt;0,AR39,0)</f>
        <v>0</v>
      </c>
      <c r="AT39" s="57">
        <f t="shared" si="21"/>
        <v>11.5</v>
      </c>
      <c r="AU39" s="59"/>
    </row>
    <row r="40" spans="1:47" x14ac:dyDescent="0.25">
      <c r="A40" s="72">
        <f t="shared" si="22"/>
        <v>28</v>
      </c>
      <c r="B40" s="46" t="s">
        <v>85</v>
      </c>
      <c r="C40" s="85" t="s">
        <v>86</v>
      </c>
      <c r="D40" s="47" t="s">
        <v>56</v>
      </c>
      <c r="E40" s="114">
        <v>40777</v>
      </c>
      <c r="F40" s="48">
        <f>VLOOKUP(B40,'[1]June,2013'!$B$6:$AT$100,45,0)</f>
        <v>7.5</v>
      </c>
      <c r="G40" s="48"/>
      <c r="H40" s="48"/>
      <c r="I40" s="49">
        <v>1</v>
      </c>
      <c r="J40" s="50">
        <f t="shared" si="18"/>
        <v>8.5</v>
      </c>
      <c r="K40" s="140"/>
      <c r="L40" s="51"/>
      <c r="M40" s="51"/>
      <c r="N40" s="133"/>
      <c r="O40" s="133"/>
      <c r="P40" s="51"/>
      <c r="Q40" s="206"/>
      <c r="R40" s="140"/>
      <c r="S40" s="51"/>
      <c r="T40" s="52"/>
      <c r="U40" s="137"/>
      <c r="V40" s="137"/>
      <c r="W40" s="52"/>
      <c r="X40" s="52"/>
      <c r="Y40" s="52"/>
      <c r="Z40" s="52"/>
      <c r="AA40" s="52"/>
      <c r="AB40" s="137"/>
      <c r="AC40" s="137"/>
      <c r="AD40" s="52"/>
      <c r="AE40" s="52"/>
      <c r="AF40" s="52"/>
      <c r="AG40" s="52"/>
      <c r="AH40" s="52"/>
      <c r="AI40" s="137"/>
      <c r="AJ40" s="137"/>
      <c r="AK40" s="52"/>
      <c r="AL40" s="52"/>
      <c r="AM40" s="144"/>
      <c r="AN40" s="144"/>
      <c r="AO40" s="144"/>
      <c r="AP40" s="144"/>
      <c r="AQ40" s="54">
        <f t="shared" si="19"/>
        <v>0</v>
      </c>
      <c r="AR40" s="55">
        <f t="shared" si="20"/>
        <v>8.5</v>
      </c>
      <c r="AS40" s="287">
        <f>IF(AR40&lt;0,AR40,0)</f>
        <v>0</v>
      </c>
      <c r="AT40" s="57">
        <f t="shared" si="21"/>
        <v>8.5</v>
      </c>
      <c r="AU40" s="59"/>
    </row>
    <row r="41" spans="1:47" x14ac:dyDescent="0.25">
      <c r="A41" s="72">
        <f t="shared" si="22"/>
        <v>29</v>
      </c>
      <c r="B41" s="46" t="s">
        <v>87</v>
      </c>
      <c r="C41" s="73" t="s">
        <v>88</v>
      </c>
      <c r="D41" s="47" t="s">
        <v>56</v>
      </c>
      <c r="E41" s="114">
        <v>40392</v>
      </c>
      <c r="F41" s="48">
        <f>VLOOKUP(B41,'[1]June,2013'!$B$6:$AT$100,45,0)</f>
        <v>1</v>
      </c>
      <c r="G41" s="48"/>
      <c r="H41" s="48"/>
      <c r="I41" s="49">
        <v>1</v>
      </c>
      <c r="J41" s="50">
        <f t="shared" si="18"/>
        <v>2</v>
      </c>
      <c r="K41" s="142"/>
      <c r="L41" s="87"/>
      <c r="M41" s="87"/>
      <c r="N41" s="135"/>
      <c r="O41" s="135"/>
      <c r="P41" s="87"/>
      <c r="Q41" s="210"/>
      <c r="R41" s="142"/>
      <c r="S41" s="87"/>
      <c r="T41" s="52"/>
      <c r="U41" s="137"/>
      <c r="V41" s="137"/>
      <c r="W41" s="52"/>
      <c r="X41" s="52"/>
      <c r="Y41" s="52"/>
      <c r="Z41" s="52"/>
      <c r="AA41" s="52"/>
      <c r="AB41" s="137"/>
      <c r="AC41" s="137"/>
      <c r="AD41" s="52"/>
      <c r="AE41" s="52"/>
      <c r="AF41" s="52"/>
      <c r="AG41" s="52"/>
      <c r="AH41" s="52"/>
      <c r="AI41" s="137"/>
      <c r="AJ41" s="137"/>
      <c r="AK41" s="52"/>
      <c r="AL41" s="52"/>
      <c r="AM41" s="144"/>
      <c r="AN41" s="144"/>
      <c r="AO41" s="144"/>
      <c r="AP41" s="144"/>
      <c r="AQ41" s="54">
        <f t="shared" si="19"/>
        <v>0</v>
      </c>
      <c r="AR41" s="55">
        <f t="shared" si="20"/>
        <v>2</v>
      </c>
      <c r="AS41" s="287">
        <f>IF(AR41&lt;0,AR41,0)</f>
        <v>0</v>
      </c>
      <c r="AT41" s="57">
        <f t="shared" si="21"/>
        <v>2</v>
      </c>
      <c r="AU41" s="59"/>
    </row>
    <row r="42" spans="1:47" x14ac:dyDescent="0.25">
      <c r="A42" s="72">
        <f t="shared" si="22"/>
        <v>30</v>
      </c>
      <c r="B42" s="46" t="s">
        <v>89</v>
      </c>
      <c r="C42" s="85" t="s">
        <v>90</v>
      </c>
      <c r="D42" s="47" t="s">
        <v>56</v>
      </c>
      <c r="E42" s="114">
        <v>40787</v>
      </c>
      <c r="F42" s="48">
        <f>VLOOKUP(B42,'[1]June,2013'!$B$6:$AT$100,45,0)</f>
        <v>7.5</v>
      </c>
      <c r="G42" s="48"/>
      <c r="H42" s="48"/>
      <c r="I42" s="49">
        <v>1</v>
      </c>
      <c r="J42" s="50">
        <f t="shared" si="18"/>
        <v>8.5</v>
      </c>
      <c r="K42" s="140"/>
      <c r="L42" s="51"/>
      <c r="M42" s="51"/>
      <c r="N42" s="133"/>
      <c r="O42" s="133"/>
      <c r="P42" s="51"/>
      <c r="Q42" s="206">
        <v>1</v>
      </c>
      <c r="R42" s="140">
        <v>1</v>
      </c>
      <c r="S42" s="51"/>
      <c r="T42" s="52"/>
      <c r="U42" s="137"/>
      <c r="V42" s="137"/>
      <c r="W42" s="52"/>
      <c r="X42" s="52"/>
      <c r="Y42" s="52"/>
      <c r="Z42" s="52"/>
      <c r="AA42" s="52"/>
      <c r="AB42" s="137"/>
      <c r="AC42" s="137"/>
      <c r="AD42" s="52"/>
      <c r="AE42" s="52"/>
      <c r="AF42" s="52"/>
      <c r="AG42" s="52"/>
      <c r="AH42" s="52"/>
      <c r="AI42" s="137"/>
      <c r="AJ42" s="137"/>
      <c r="AK42" s="52"/>
      <c r="AL42" s="52"/>
      <c r="AM42" s="144"/>
      <c r="AN42" s="144"/>
      <c r="AO42" s="144"/>
      <c r="AP42" s="144"/>
      <c r="AQ42" s="54">
        <f t="shared" si="19"/>
        <v>2</v>
      </c>
      <c r="AR42" s="55">
        <f t="shared" si="20"/>
        <v>6.5</v>
      </c>
      <c r="AS42" s="287">
        <f>IF(AR42&lt;0,AR42,0)</f>
        <v>0</v>
      </c>
      <c r="AT42" s="57">
        <f t="shared" si="21"/>
        <v>6.5</v>
      </c>
      <c r="AU42" s="59"/>
    </row>
    <row r="43" spans="1:47" x14ac:dyDescent="0.25">
      <c r="A43" s="72">
        <f t="shared" si="22"/>
        <v>31</v>
      </c>
      <c r="B43" s="89" t="s">
        <v>91</v>
      </c>
      <c r="C43" s="85" t="s">
        <v>92</v>
      </c>
      <c r="D43" s="47" t="s">
        <v>56</v>
      </c>
      <c r="E43" s="114">
        <v>40679</v>
      </c>
      <c r="F43" s="48">
        <f>VLOOKUP(B43,'[1]June,2013'!$B$6:$AT$100,45,0)</f>
        <v>3</v>
      </c>
      <c r="G43" s="48"/>
      <c r="H43" s="48"/>
      <c r="I43" s="49">
        <v>1</v>
      </c>
      <c r="J43" s="50">
        <f t="shared" si="18"/>
        <v>4</v>
      </c>
      <c r="K43" s="140"/>
      <c r="L43" s="51"/>
      <c r="M43" s="51"/>
      <c r="N43" s="133"/>
      <c r="O43" s="133"/>
      <c r="P43" s="51"/>
      <c r="Q43" s="206"/>
      <c r="R43" s="140"/>
      <c r="S43" s="51"/>
      <c r="T43" s="52"/>
      <c r="U43" s="137"/>
      <c r="V43" s="137"/>
      <c r="W43" s="52"/>
      <c r="X43" s="52"/>
      <c r="Y43" s="52"/>
      <c r="Z43" s="52"/>
      <c r="AA43" s="52"/>
      <c r="AB43" s="137"/>
      <c r="AC43" s="137"/>
      <c r="AD43" s="52"/>
      <c r="AE43" s="52"/>
      <c r="AF43" s="52"/>
      <c r="AG43" s="52"/>
      <c r="AH43" s="52"/>
      <c r="AI43" s="137"/>
      <c r="AJ43" s="137"/>
      <c r="AK43" s="52">
        <v>0.5</v>
      </c>
      <c r="AL43" s="52"/>
      <c r="AM43" s="144"/>
      <c r="AN43" s="144"/>
      <c r="AO43" s="144"/>
      <c r="AP43" s="144"/>
      <c r="AQ43" s="54">
        <f t="shared" si="19"/>
        <v>0.5</v>
      </c>
      <c r="AR43" s="55">
        <f t="shared" si="20"/>
        <v>3.5</v>
      </c>
      <c r="AS43" s="287">
        <v>0</v>
      </c>
      <c r="AT43" s="57">
        <f t="shared" si="21"/>
        <v>3.5</v>
      </c>
      <c r="AU43" s="90"/>
    </row>
    <row r="44" spans="1:47" x14ac:dyDescent="0.25">
      <c r="A44" s="72">
        <f t="shared" si="22"/>
        <v>32</v>
      </c>
      <c r="B44" s="89" t="s">
        <v>223</v>
      </c>
      <c r="C44" s="85" t="s">
        <v>93</v>
      </c>
      <c r="D44" s="47" t="s">
        <v>56</v>
      </c>
      <c r="E44" s="114">
        <v>41218</v>
      </c>
      <c r="F44" s="48">
        <f>VLOOKUP(B44,'[1]June,2013'!$B$6:$AT$100,45,0)</f>
        <v>5</v>
      </c>
      <c r="G44" s="48"/>
      <c r="H44" s="48"/>
      <c r="I44" s="49">
        <v>1</v>
      </c>
      <c r="J44" s="50">
        <f t="shared" si="18"/>
        <v>6</v>
      </c>
      <c r="K44" s="140"/>
      <c r="L44" s="51"/>
      <c r="M44" s="51"/>
      <c r="N44" s="133"/>
      <c r="O44" s="133"/>
      <c r="P44" s="51"/>
      <c r="Q44" s="206"/>
      <c r="R44" s="140"/>
      <c r="S44" s="51"/>
      <c r="T44" s="52"/>
      <c r="U44" s="137"/>
      <c r="V44" s="137"/>
      <c r="W44" s="52"/>
      <c r="X44" s="52"/>
      <c r="Y44" s="52"/>
      <c r="Z44" s="52"/>
      <c r="AA44" s="52"/>
      <c r="AB44" s="137"/>
      <c r="AC44" s="137"/>
      <c r="AD44" s="52"/>
      <c r="AE44" s="52"/>
      <c r="AF44" s="52"/>
      <c r="AG44" s="52"/>
      <c r="AH44" s="52"/>
      <c r="AI44" s="137"/>
      <c r="AJ44" s="137"/>
      <c r="AK44" s="52"/>
      <c r="AL44" s="52"/>
      <c r="AM44" s="144"/>
      <c r="AN44" s="144"/>
      <c r="AO44" s="144"/>
      <c r="AP44" s="144"/>
      <c r="AQ44" s="54">
        <f t="shared" si="19"/>
        <v>0</v>
      </c>
      <c r="AR44" s="55">
        <f t="shared" si="20"/>
        <v>6</v>
      </c>
      <c r="AS44" s="287">
        <f>IF(AR44&lt;0,AR44,0)</f>
        <v>0</v>
      </c>
      <c r="AT44" s="57">
        <f t="shared" si="21"/>
        <v>6</v>
      </c>
      <c r="AU44" s="59"/>
    </row>
    <row r="45" spans="1:47" x14ac:dyDescent="0.25">
      <c r="A45" s="72">
        <f t="shared" si="22"/>
        <v>33</v>
      </c>
      <c r="B45" s="96" t="s">
        <v>208</v>
      </c>
      <c r="C45" s="126" t="s">
        <v>195</v>
      </c>
      <c r="D45" s="47" t="s">
        <v>56</v>
      </c>
      <c r="E45" s="116">
        <v>41353</v>
      </c>
      <c r="F45" s="48">
        <f>VLOOKUP(B45,'[1]June,2013'!$B$6:$AT$100,45,0)</f>
        <v>0.5</v>
      </c>
      <c r="G45" s="70"/>
      <c r="H45" s="70"/>
      <c r="I45" s="159">
        <v>1</v>
      </c>
      <c r="J45" s="50">
        <f>F45+G45+H45+I45</f>
        <v>1.5</v>
      </c>
      <c r="K45" s="143"/>
      <c r="L45" s="98"/>
      <c r="M45" s="98"/>
      <c r="N45" s="136"/>
      <c r="O45" s="136"/>
      <c r="P45" s="98"/>
      <c r="Q45" s="211"/>
      <c r="R45" s="143"/>
      <c r="S45" s="98"/>
      <c r="T45" s="99"/>
      <c r="U45" s="147"/>
      <c r="V45" s="147"/>
      <c r="W45" s="99"/>
      <c r="X45" s="99"/>
      <c r="Y45" s="99"/>
      <c r="Z45" s="99"/>
      <c r="AA45" s="99"/>
      <c r="AB45" s="147"/>
      <c r="AC45" s="147"/>
      <c r="AD45" s="99"/>
      <c r="AE45" s="99"/>
      <c r="AF45" s="99"/>
      <c r="AG45" s="99"/>
      <c r="AH45" s="99"/>
      <c r="AI45" s="147"/>
      <c r="AJ45" s="147"/>
      <c r="AK45" s="99"/>
      <c r="AL45" s="99"/>
      <c r="AM45" s="293"/>
      <c r="AN45" s="293"/>
      <c r="AO45" s="293"/>
      <c r="AP45" s="293"/>
      <c r="AQ45" s="54">
        <f t="shared" si="19"/>
        <v>0</v>
      </c>
      <c r="AR45" s="55">
        <f t="shared" si="20"/>
        <v>1.5</v>
      </c>
      <c r="AS45" s="287">
        <f t="shared" ref="AS45:AS53" si="23">IF(AR45&lt;0,AR45,0)</f>
        <v>0</v>
      </c>
      <c r="AT45" s="57">
        <f t="shared" si="21"/>
        <v>1.5</v>
      </c>
      <c r="AU45" s="101"/>
    </row>
    <row r="46" spans="1:47" x14ac:dyDescent="0.25">
      <c r="A46" s="36">
        <v>7</v>
      </c>
      <c r="B46" s="37"/>
      <c r="C46" s="38" t="s">
        <v>96</v>
      </c>
      <c r="D46" s="37"/>
      <c r="E46" s="115"/>
      <c r="F46" s="48"/>
      <c r="G46" s="38"/>
      <c r="H46" s="38"/>
      <c r="I46" s="38"/>
      <c r="J46" s="39"/>
      <c r="K46" s="109"/>
      <c r="L46" s="40"/>
      <c r="M46" s="40"/>
      <c r="N46" s="132"/>
      <c r="O46" s="132"/>
      <c r="P46" s="40"/>
      <c r="Q46" s="207"/>
      <c r="R46" s="109"/>
      <c r="S46" s="40"/>
      <c r="T46" s="40"/>
      <c r="U46" s="132"/>
      <c r="V46" s="132"/>
      <c r="W46" s="40"/>
      <c r="X46" s="40"/>
      <c r="Y46" s="40"/>
      <c r="Z46" s="40"/>
      <c r="AA46" s="40"/>
      <c r="AB46" s="132"/>
      <c r="AC46" s="132"/>
      <c r="AD46" s="40"/>
      <c r="AE46" s="40"/>
      <c r="AF46" s="40"/>
      <c r="AG46" s="40"/>
      <c r="AH46" s="40"/>
      <c r="AI46" s="132"/>
      <c r="AJ46" s="132"/>
      <c r="AK46" s="40"/>
      <c r="AL46" s="40"/>
      <c r="AM46" s="109"/>
      <c r="AN46" s="109"/>
      <c r="AO46" s="109"/>
      <c r="AP46" s="109"/>
      <c r="AQ46" s="38"/>
      <c r="AR46" s="38"/>
      <c r="AS46" s="285"/>
      <c r="AT46" s="42"/>
      <c r="AU46" s="43"/>
    </row>
    <row r="47" spans="1:47" x14ac:dyDescent="0.25">
      <c r="A47" s="45">
        <f>A45+1</f>
        <v>34</v>
      </c>
      <c r="B47" s="46" t="s">
        <v>97</v>
      </c>
      <c r="C47" s="65" t="s">
        <v>98</v>
      </c>
      <c r="D47" s="47" t="s">
        <v>99</v>
      </c>
      <c r="E47" s="114">
        <v>40441</v>
      </c>
      <c r="F47" s="48">
        <f>VLOOKUP(B47,'[1]June,2013'!$B$6:$AT$100,45,0)</f>
        <v>11.5</v>
      </c>
      <c r="G47" s="48"/>
      <c r="H47" s="48"/>
      <c r="I47" s="49">
        <v>1</v>
      </c>
      <c r="J47" s="50">
        <f t="shared" ref="J47:J53" si="24">F47+G47+H47+I47</f>
        <v>12.5</v>
      </c>
      <c r="K47" s="140"/>
      <c r="L47" s="51"/>
      <c r="M47" s="51"/>
      <c r="N47" s="133"/>
      <c r="O47" s="133"/>
      <c r="P47" s="51"/>
      <c r="Q47" s="206"/>
      <c r="R47" s="140"/>
      <c r="S47" s="51"/>
      <c r="T47" s="52"/>
      <c r="U47" s="137"/>
      <c r="V47" s="137"/>
      <c r="W47" s="52"/>
      <c r="X47" s="52"/>
      <c r="Y47" s="52"/>
      <c r="Z47" s="52"/>
      <c r="AA47" s="52"/>
      <c r="AB47" s="137"/>
      <c r="AC47" s="137"/>
      <c r="AD47" s="52"/>
      <c r="AE47" s="52"/>
      <c r="AF47" s="52"/>
      <c r="AG47" s="52"/>
      <c r="AH47" s="52"/>
      <c r="AI47" s="137"/>
      <c r="AJ47" s="137"/>
      <c r="AK47" s="52"/>
      <c r="AL47" s="52"/>
      <c r="AM47" s="144">
        <v>1</v>
      </c>
      <c r="AN47" s="144">
        <v>1</v>
      </c>
      <c r="AO47" s="144"/>
      <c r="AP47" s="144"/>
      <c r="AQ47" s="54">
        <f t="shared" ref="AQ47:AQ53" si="25">SUM(K47:AP47)</f>
        <v>2</v>
      </c>
      <c r="AR47" s="55">
        <f t="shared" ref="AR47:AR53" si="26">J47-AQ47</f>
        <v>10.5</v>
      </c>
      <c r="AS47" s="287">
        <f t="shared" si="23"/>
        <v>0</v>
      </c>
      <c r="AT47" s="57">
        <f t="shared" ref="AT47:AT53" si="27">AR47-AS47</f>
        <v>10.5</v>
      </c>
      <c r="AU47" s="59"/>
    </row>
    <row r="48" spans="1:47" x14ac:dyDescent="0.25">
      <c r="A48" s="72">
        <f t="shared" ref="A48:A53" si="28">A47+1</f>
        <v>35</v>
      </c>
      <c r="B48" s="46" t="s">
        <v>100</v>
      </c>
      <c r="C48" s="124" t="s">
        <v>101</v>
      </c>
      <c r="D48" s="47" t="s">
        <v>99</v>
      </c>
      <c r="E48" s="114">
        <v>40716</v>
      </c>
      <c r="F48" s="48">
        <f>VLOOKUP(B48,'[1]June,2013'!$B$6:$AT$100,45,0)</f>
        <v>0</v>
      </c>
      <c r="G48" s="48"/>
      <c r="H48" s="48"/>
      <c r="I48" s="49">
        <v>0</v>
      </c>
      <c r="J48" s="50">
        <f t="shared" si="24"/>
        <v>0</v>
      </c>
      <c r="K48" s="140"/>
      <c r="L48" s="51"/>
      <c r="M48" s="51"/>
      <c r="N48" s="133"/>
      <c r="O48" s="133"/>
      <c r="P48" s="51"/>
      <c r="Q48" s="206"/>
      <c r="R48" s="140"/>
      <c r="S48" s="51"/>
      <c r="T48" s="51"/>
      <c r="U48" s="137"/>
      <c r="V48" s="137"/>
      <c r="W48" s="51"/>
      <c r="X48" s="51"/>
      <c r="Y48" s="51"/>
      <c r="Z48" s="51"/>
      <c r="AA48" s="51"/>
      <c r="AB48" s="137"/>
      <c r="AC48" s="137"/>
      <c r="AD48" s="51"/>
      <c r="AE48" s="51"/>
      <c r="AF48" s="51"/>
      <c r="AG48" s="51"/>
      <c r="AH48" s="51"/>
      <c r="AI48" s="137"/>
      <c r="AJ48" s="137"/>
      <c r="AK48" s="52"/>
      <c r="AL48" s="52"/>
      <c r="AM48" s="144"/>
      <c r="AN48" s="144"/>
      <c r="AO48" s="144"/>
      <c r="AP48" s="144"/>
      <c r="AQ48" s="54">
        <f t="shared" si="25"/>
        <v>0</v>
      </c>
      <c r="AR48" s="55">
        <f t="shared" si="26"/>
        <v>0</v>
      </c>
      <c r="AS48" s="287">
        <f t="shared" si="23"/>
        <v>0</v>
      </c>
      <c r="AT48" s="57">
        <f t="shared" si="27"/>
        <v>0</v>
      </c>
      <c r="AU48" s="59"/>
    </row>
    <row r="49" spans="1:47" x14ac:dyDescent="0.25">
      <c r="A49" s="72">
        <f t="shared" si="28"/>
        <v>36</v>
      </c>
      <c r="B49" s="89" t="s">
        <v>201</v>
      </c>
      <c r="C49" s="85" t="s">
        <v>171</v>
      </c>
      <c r="D49" s="47" t="s">
        <v>99</v>
      </c>
      <c r="E49" s="114">
        <v>41276</v>
      </c>
      <c r="F49" s="48">
        <f>VLOOKUP(B49,'[1]June,2013'!$B$6:$AT$100,45,0)</f>
        <v>2</v>
      </c>
      <c r="G49" s="48"/>
      <c r="H49" s="48"/>
      <c r="I49" s="49">
        <v>1</v>
      </c>
      <c r="J49" s="50">
        <f t="shared" si="24"/>
        <v>3</v>
      </c>
      <c r="K49" s="140"/>
      <c r="L49" s="51"/>
      <c r="M49" s="51"/>
      <c r="N49" s="133"/>
      <c r="O49" s="133"/>
      <c r="P49" s="51"/>
      <c r="Q49" s="206"/>
      <c r="R49" s="140"/>
      <c r="S49" s="51"/>
      <c r="T49" s="52"/>
      <c r="U49" s="137"/>
      <c r="V49" s="137"/>
      <c r="W49" s="52"/>
      <c r="X49" s="52"/>
      <c r="Y49" s="52"/>
      <c r="Z49" s="52"/>
      <c r="AA49" s="52"/>
      <c r="AB49" s="137"/>
      <c r="AC49" s="137"/>
      <c r="AD49" s="52"/>
      <c r="AE49" s="52"/>
      <c r="AF49" s="52"/>
      <c r="AG49" s="52"/>
      <c r="AH49" s="52"/>
      <c r="AI49" s="137"/>
      <c r="AJ49" s="137"/>
      <c r="AK49" s="52"/>
      <c r="AL49" s="52"/>
      <c r="AM49" s="144"/>
      <c r="AN49" s="144"/>
      <c r="AO49" s="144"/>
      <c r="AP49" s="144"/>
      <c r="AQ49" s="54">
        <f t="shared" si="25"/>
        <v>0</v>
      </c>
      <c r="AR49" s="55">
        <f t="shared" si="26"/>
        <v>3</v>
      </c>
      <c r="AS49" s="287">
        <f t="shared" si="23"/>
        <v>0</v>
      </c>
      <c r="AT49" s="57">
        <f t="shared" si="27"/>
        <v>3</v>
      </c>
      <c r="AU49" s="59"/>
    </row>
    <row r="50" spans="1:47" x14ac:dyDescent="0.25">
      <c r="A50" s="72">
        <f t="shared" si="28"/>
        <v>37</v>
      </c>
      <c r="B50" s="89" t="s">
        <v>202</v>
      </c>
      <c r="C50" s="85" t="s">
        <v>185</v>
      </c>
      <c r="D50" s="47" t="s">
        <v>99</v>
      </c>
      <c r="E50" s="114">
        <v>41276</v>
      </c>
      <c r="F50" s="48">
        <f>VLOOKUP(B50,'[1]June,2013'!$B$6:$AT$100,45,0)</f>
        <v>2.5</v>
      </c>
      <c r="G50" s="48"/>
      <c r="H50" s="48"/>
      <c r="I50" s="49">
        <v>1</v>
      </c>
      <c r="J50" s="50">
        <f t="shared" si="24"/>
        <v>3.5</v>
      </c>
      <c r="K50" s="140"/>
      <c r="L50" s="51"/>
      <c r="M50" s="51"/>
      <c r="N50" s="133"/>
      <c r="O50" s="133"/>
      <c r="P50" s="51"/>
      <c r="Q50" s="206"/>
      <c r="R50" s="140"/>
      <c r="S50" s="51"/>
      <c r="T50" s="52"/>
      <c r="U50" s="137"/>
      <c r="V50" s="137"/>
      <c r="W50" s="52"/>
      <c r="X50" s="52"/>
      <c r="Y50" s="52"/>
      <c r="Z50" s="52"/>
      <c r="AA50" s="52"/>
      <c r="AB50" s="137"/>
      <c r="AC50" s="137"/>
      <c r="AD50" s="52">
        <v>1</v>
      </c>
      <c r="AE50" s="52"/>
      <c r="AF50" s="52"/>
      <c r="AG50" s="52"/>
      <c r="AH50" s="52"/>
      <c r="AI50" s="137"/>
      <c r="AJ50" s="137"/>
      <c r="AK50" s="52"/>
      <c r="AL50" s="52"/>
      <c r="AM50" s="144"/>
      <c r="AN50" s="144"/>
      <c r="AO50" s="144"/>
      <c r="AP50" s="144"/>
      <c r="AQ50" s="54">
        <f t="shared" si="25"/>
        <v>1</v>
      </c>
      <c r="AR50" s="55">
        <f t="shared" si="26"/>
        <v>2.5</v>
      </c>
      <c r="AS50" s="287">
        <f t="shared" si="23"/>
        <v>0</v>
      </c>
      <c r="AT50" s="57">
        <f t="shared" si="27"/>
        <v>2.5</v>
      </c>
      <c r="AU50" s="59"/>
    </row>
    <row r="51" spans="1:47" x14ac:dyDescent="0.25">
      <c r="A51" s="72">
        <f t="shared" si="28"/>
        <v>38</v>
      </c>
      <c r="B51" s="89" t="s">
        <v>203</v>
      </c>
      <c r="C51" s="85" t="s">
        <v>104</v>
      </c>
      <c r="D51" s="47" t="s">
        <v>99</v>
      </c>
      <c r="E51" s="114">
        <v>41276</v>
      </c>
      <c r="F51" s="48">
        <f>VLOOKUP(B51,'[1]June,2013'!$B$6:$AT$100,45,0)</f>
        <v>1</v>
      </c>
      <c r="G51" s="48"/>
      <c r="H51" s="48"/>
      <c r="I51" s="49">
        <v>1</v>
      </c>
      <c r="J51" s="50">
        <f t="shared" si="24"/>
        <v>2</v>
      </c>
      <c r="K51" s="140"/>
      <c r="L51" s="51"/>
      <c r="M51" s="51"/>
      <c r="N51" s="133"/>
      <c r="O51" s="133"/>
      <c r="P51" s="51"/>
      <c r="Q51" s="206"/>
      <c r="R51" s="140"/>
      <c r="S51" s="51"/>
      <c r="T51" s="52"/>
      <c r="U51" s="137"/>
      <c r="V51" s="137"/>
      <c r="W51" s="52"/>
      <c r="X51" s="52"/>
      <c r="Y51" s="52"/>
      <c r="Z51" s="52"/>
      <c r="AA51" s="52"/>
      <c r="AB51" s="137"/>
      <c r="AC51" s="137"/>
      <c r="AD51" s="52"/>
      <c r="AE51" s="52"/>
      <c r="AF51" s="52"/>
      <c r="AG51" s="52"/>
      <c r="AH51" s="52"/>
      <c r="AI51" s="137"/>
      <c r="AJ51" s="137"/>
      <c r="AK51" s="52"/>
      <c r="AL51" s="52"/>
      <c r="AM51" s="144"/>
      <c r="AN51" s="144"/>
      <c r="AO51" s="144"/>
      <c r="AP51" s="144"/>
      <c r="AQ51" s="54">
        <f t="shared" si="25"/>
        <v>0</v>
      </c>
      <c r="AR51" s="55">
        <f t="shared" si="26"/>
        <v>2</v>
      </c>
      <c r="AS51" s="287">
        <f t="shared" si="23"/>
        <v>0</v>
      </c>
      <c r="AT51" s="57">
        <f t="shared" si="27"/>
        <v>2</v>
      </c>
      <c r="AU51" s="59"/>
    </row>
    <row r="52" spans="1:47" x14ac:dyDescent="0.25">
      <c r="A52" s="72">
        <f t="shared" si="28"/>
        <v>39</v>
      </c>
      <c r="B52" s="89" t="s">
        <v>204</v>
      </c>
      <c r="C52" s="85" t="s">
        <v>105</v>
      </c>
      <c r="D52" s="47" t="s">
        <v>99</v>
      </c>
      <c r="E52" s="114">
        <v>41288</v>
      </c>
      <c r="F52" s="48">
        <f>VLOOKUP(B52,'[1]June,2013'!$B$6:$AT$100,45,0)</f>
        <v>1.5</v>
      </c>
      <c r="G52" s="48"/>
      <c r="H52" s="48"/>
      <c r="I52" s="49">
        <v>1</v>
      </c>
      <c r="J52" s="50">
        <f t="shared" si="24"/>
        <v>2.5</v>
      </c>
      <c r="K52" s="140"/>
      <c r="L52" s="51"/>
      <c r="M52" s="51"/>
      <c r="N52" s="133"/>
      <c r="O52" s="133"/>
      <c r="P52" s="51"/>
      <c r="Q52" s="206"/>
      <c r="R52" s="140"/>
      <c r="S52" s="51"/>
      <c r="T52" s="52"/>
      <c r="U52" s="137"/>
      <c r="V52" s="137"/>
      <c r="W52" s="52"/>
      <c r="X52" s="52"/>
      <c r="Y52" s="52"/>
      <c r="Z52" s="52"/>
      <c r="AA52" s="52"/>
      <c r="AB52" s="137"/>
      <c r="AC52" s="137"/>
      <c r="AD52" s="52"/>
      <c r="AE52" s="52"/>
      <c r="AF52" s="52"/>
      <c r="AG52" s="52">
        <v>1</v>
      </c>
      <c r="AH52" s="52">
        <v>1</v>
      </c>
      <c r="AI52" s="137"/>
      <c r="AJ52" s="137"/>
      <c r="AK52" s="52"/>
      <c r="AL52" s="52"/>
      <c r="AM52" s="144"/>
      <c r="AN52" s="144"/>
      <c r="AO52" s="144"/>
      <c r="AP52" s="144"/>
      <c r="AQ52" s="54">
        <f t="shared" si="25"/>
        <v>2</v>
      </c>
      <c r="AR52" s="55">
        <f t="shared" si="26"/>
        <v>0.5</v>
      </c>
      <c r="AS52" s="287">
        <f t="shared" si="23"/>
        <v>0</v>
      </c>
      <c r="AT52" s="57">
        <f t="shared" si="27"/>
        <v>0.5</v>
      </c>
      <c r="AU52" s="59"/>
    </row>
    <row r="53" spans="1:47" x14ac:dyDescent="0.25">
      <c r="A53" s="158">
        <f t="shared" si="28"/>
        <v>40</v>
      </c>
      <c r="B53" s="68" t="s">
        <v>257</v>
      </c>
      <c r="C53" s="126" t="s">
        <v>253</v>
      </c>
      <c r="D53" s="47" t="s">
        <v>99</v>
      </c>
      <c r="E53" s="114">
        <v>41393</v>
      </c>
      <c r="F53" s="48">
        <f>VLOOKUP(B53,'[1]June,2013'!$B$6:$AT$100,45,0)</f>
        <v>0</v>
      </c>
      <c r="G53" s="70"/>
      <c r="H53" s="70"/>
      <c r="I53" s="159">
        <v>1</v>
      </c>
      <c r="J53" s="50">
        <f t="shared" si="24"/>
        <v>1</v>
      </c>
      <c r="K53" s="143"/>
      <c r="L53" s="98"/>
      <c r="M53" s="98"/>
      <c r="N53" s="136"/>
      <c r="O53" s="136"/>
      <c r="P53" s="98"/>
      <c r="Q53" s="211"/>
      <c r="R53" s="143"/>
      <c r="S53" s="98"/>
      <c r="T53" s="99"/>
      <c r="U53" s="147"/>
      <c r="V53" s="147"/>
      <c r="W53" s="99"/>
      <c r="X53" s="99"/>
      <c r="Y53" s="99"/>
      <c r="Z53" s="99"/>
      <c r="AA53" s="99"/>
      <c r="AB53" s="147"/>
      <c r="AC53" s="147"/>
      <c r="AD53" s="99"/>
      <c r="AE53" s="99"/>
      <c r="AF53" s="99"/>
      <c r="AG53" s="99"/>
      <c r="AH53" s="99"/>
      <c r="AI53" s="147"/>
      <c r="AJ53" s="147"/>
      <c r="AK53" s="99"/>
      <c r="AL53" s="99"/>
      <c r="AM53" s="293"/>
      <c r="AN53" s="293"/>
      <c r="AO53" s="293"/>
      <c r="AP53" s="293"/>
      <c r="AQ53" s="54">
        <f t="shared" si="25"/>
        <v>0</v>
      </c>
      <c r="AR53" s="55">
        <f t="shared" si="26"/>
        <v>1</v>
      </c>
      <c r="AS53" s="287">
        <f t="shared" si="23"/>
        <v>0</v>
      </c>
      <c r="AT53" s="57">
        <f t="shared" si="27"/>
        <v>1</v>
      </c>
      <c r="AU53" s="101"/>
    </row>
    <row r="54" spans="1:47" x14ac:dyDescent="0.25">
      <c r="A54" s="36">
        <v>8</v>
      </c>
      <c r="B54" s="37"/>
      <c r="C54" s="38" t="s">
        <v>256</v>
      </c>
      <c r="D54" s="37"/>
      <c r="E54" s="115"/>
      <c r="F54" s="48"/>
      <c r="G54" s="38"/>
      <c r="H54" s="38"/>
      <c r="I54" s="38"/>
      <c r="J54" s="39"/>
      <c r="K54" s="109"/>
      <c r="L54" s="40"/>
      <c r="M54" s="40"/>
      <c r="N54" s="132"/>
      <c r="O54" s="132"/>
      <c r="P54" s="40"/>
      <c r="Q54" s="207"/>
      <c r="R54" s="109"/>
      <c r="S54" s="40"/>
      <c r="T54" s="40"/>
      <c r="U54" s="132"/>
      <c r="V54" s="132"/>
      <c r="W54" s="40"/>
      <c r="X54" s="40"/>
      <c r="Y54" s="40"/>
      <c r="Z54" s="40"/>
      <c r="AA54" s="40"/>
      <c r="AB54" s="132"/>
      <c r="AC54" s="132"/>
      <c r="AD54" s="40"/>
      <c r="AE54" s="40"/>
      <c r="AF54" s="40"/>
      <c r="AG54" s="40"/>
      <c r="AH54" s="40"/>
      <c r="AI54" s="132"/>
      <c r="AJ54" s="132"/>
      <c r="AK54" s="40"/>
      <c r="AL54" s="40"/>
      <c r="AM54" s="109"/>
      <c r="AN54" s="109"/>
      <c r="AO54" s="109"/>
      <c r="AP54" s="109"/>
      <c r="AQ54" s="38"/>
      <c r="AR54" s="38"/>
      <c r="AS54" s="285"/>
      <c r="AT54" s="42"/>
      <c r="AU54" s="43"/>
    </row>
    <row r="55" spans="1:47" x14ac:dyDescent="0.25">
      <c r="A55" s="72">
        <f>A53+1</f>
        <v>41</v>
      </c>
      <c r="B55" s="46" t="s">
        <v>75</v>
      </c>
      <c r="C55" s="85" t="s">
        <v>76</v>
      </c>
      <c r="D55" s="47" t="s">
        <v>56</v>
      </c>
      <c r="E55" s="114">
        <v>40560</v>
      </c>
      <c r="F55" s="48">
        <f>VLOOKUP(B55,'[1]June,2013'!$B$6:$AT$100,45,0)</f>
        <v>4.5</v>
      </c>
      <c r="G55" s="48"/>
      <c r="H55" s="48"/>
      <c r="I55" s="49">
        <v>1</v>
      </c>
      <c r="J55" s="50">
        <f>F55+G55+H55+I55</f>
        <v>5.5</v>
      </c>
      <c r="K55" s="140"/>
      <c r="L55" s="51"/>
      <c r="M55" s="51"/>
      <c r="N55" s="133"/>
      <c r="O55" s="133"/>
      <c r="P55" s="51"/>
      <c r="Q55" s="206"/>
      <c r="R55" s="140"/>
      <c r="S55" s="51"/>
      <c r="T55" s="52"/>
      <c r="U55" s="137"/>
      <c r="V55" s="137"/>
      <c r="W55" s="52"/>
      <c r="X55" s="52"/>
      <c r="Y55" s="52"/>
      <c r="Z55" s="52"/>
      <c r="AA55" s="52"/>
      <c r="AB55" s="137"/>
      <c r="AC55" s="137"/>
      <c r="AD55" s="52"/>
      <c r="AE55" s="52"/>
      <c r="AF55" s="52"/>
      <c r="AG55" s="52"/>
      <c r="AH55" s="52"/>
      <c r="AI55" s="137"/>
      <c r="AJ55" s="137"/>
      <c r="AK55" s="52"/>
      <c r="AL55" s="52"/>
      <c r="AM55" s="144"/>
      <c r="AN55" s="144"/>
      <c r="AO55" s="144"/>
      <c r="AP55" s="144"/>
      <c r="AQ55" s="54">
        <f>SUM(K55:AP55)</f>
        <v>0</v>
      </c>
      <c r="AR55" s="55">
        <f>J55-AQ55</f>
        <v>5.5</v>
      </c>
      <c r="AS55" s="287">
        <f>IF(AR55&lt;0,AR55,0)</f>
        <v>0</v>
      </c>
      <c r="AT55" s="57">
        <f>AR55-AS55</f>
        <v>5.5</v>
      </c>
      <c r="AU55" s="59"/>
    </row>
    <row r="56" spans="1:47" x14ac:dyDescent="0.25">
      <c r="A56" s="72">
        <f>A55+1</f>
        <v>42</v>
      </c>
      <c r="B56" s="46" t="s">
        <v>205</v>
      </c>
      <c r="C56" s="85" t="s">
        <v>176</v>
      </c>
      <c r="D56" s="47" t="s">
        <v>56</v>
      </c>
      <c r="E56" s="114">
        <v>41337</v>
      </c>
      <c r="F56" s="48">
        <f>VLOOKUP(B56,'[1]June,2013'!$B$6:$AT$100,45,0)</f>
        <v>1</v>
      </c>
      <c r="G56" s="48"/>
      <c r="H56" s="48"/>
      <c r="I56" s="49">
        <v>1</v>
      </c>
      <c r="J56" s="50">
        <f>F56+G56+H56+I56</f>
        <v>2</v>
      </c>
      <c r="K56" s="140"/>
      <c r="L56" s="51"/>
      <c r="M56" s="51"/>
      <c r="N56" s="133"/>
      <c r="O56" s="133"/>
      <c r="P56" s="51"/>
      <c r="Q56" s="206"/>
      <c r="R56" s="140"/>
      <c r="S56" s="51"/>
      <c r="T56" s="52"/>
      <c r="U56" s="137"/>
      <c r="V56" s="137"/>
      <c r="W56" s="52"/>
      <c r="X56" s="52"/>
      <c r="Y56" s="52"/>
      <c r="Z56" s="52"/>
      <c r="AA56" s="52"/>
      <c r="AB56" s="137"/>
      <c r="AC56" s="137"/>
      <c r="AD56" s="52"/>
      <c r="AE56" s="52"/>
      <c r="AF56" s="52"/>
      <c r="AG56" s="52"/>
      <c r="AH56" s="52"/>
      <c r="AI56" s="137"/>
      <c r="AJ56" s="137"/>
      <c r="AK56" s="52"/>
      <c r="AL56" s="52"/>
      <c r="AM56" s="144"/>
      <c r="AN56" s="144"/>
      <c r="AO56" s="144">
        <v>1</v>
      </c>
      <c r="AP56" s="144"/>
      <c r="AQ56" s="54">
        <f t="shared" ref="AQ56:AQ57" si="29">SUM(K56:AP56)</f>
        <v>1</v>
      </c>
      <c r="AR56" s="55">
        <f>J56-AQ56</f>
        <v>1</v>
      </c>
      <c r="AS56" s="287">
        <f>IF(AR56&lt;0,AR56,0)</f>
        <v>0</v>
      </c>
      <c r="AT56" s="57">
        <f>AR56-AS56</f>
        <v>1</v>
      </c>
      <c r="AU56" s="59"/>
    </row>
    <row r="57" spans="1:47" x14ac:dyDescent="0.25">
      <c r="A57" s="72">
        <f>A56+1</f>
        <v>43</v>
      </c>
      <c r="B57" s="46" t="s">
        <v>206</v>
      </c>
      <c r="C57" s="127" t="s">
        <v>178</v>
      </c>
      <c r="D57" s="47" t="s">
        <v>56</v>
      </c>
      <c r="E57" s="119">
        <v>41334</v>
      </c>
      <c r="F57" s="48">
        <f>VLOOKUP(B57,'[1]June,2013'!$B$6:$AT$100,45,0)</f>
        <v>1</v>
      </c>
      <c r="H57" s="48"/>
      <c r="I57" s="49">
        <v>1</v>
      </c>
      <c r="J57" s="50">
        <f>F57+G57+H57+I57</f>
        <v>2</v>
      </c>
      <c r="K57" s="143"/>
      <c r="L57" s="98"/>
      <c r="M57" s="98"/>
      <c r="N57" s="136"/>
      <c r="O57" s="136"/>
      <c r="P57" s="98"/>
      <c r="Q57" s="211"/>
      <c r="R57" s="143"/>
      <c r="S57" s="98"/>
      <c r="T57" s="98"/>
      <c r="U57" s="136"/>
      <c r="V57" s="136"/>
      <c r="W57" s="98"/>
      <c r="X57" s="98"/>
      <c r="Y57" s="98"/>
      <c r="Z57" s="98"/>
      <c r="AA57" s="98"/>
      <c r="AB57" s="136"/>
      <c r="AC57" s="136"/>
      <c r="AD57" s="98"/>
      <c r="AE57" s="98"/>
      <c r="AF57" s="98"/>
      <c r="AG57" s="98"/>
      <c r="AH57" s="98"/>
      <c r="AI57" s="136"/>
      <c r="AJ57" s="136"/>
      <c r="AK57" s="98"/>
      <c r="AL57" s="98"/>
      <c r="AM57" s="143"/>
      <c r="AN57" s="143"/>
      <c r="AO57" s="143"/>
      <c r="AP57" s="143"/>
      <c r="AQ57" s="54">
        <f t="shared" si="29"/>
        <v>0</v>
      </c>
      <c r="AR57" s="55">
        <f>J57-AQ57</f>
        <v>2</v>
      </c>
      <c r="AS57" s="287">
        <f>IF(AR57&lt;0,AR57,0)</f>
        <v>0</v>
      </c>
      <c r="AT57" s="57">
        <f>AR57-AS57</f>
        <v>2</v>
      </c>
      <c r="AU57" s="59"/>
    </row>
    <row r="58" spans="1:47" x14ac:dyDescent="0.25">
      <c r="A58" s="158">
        <f>A57+1</f>
        <v>44</v>
      </c>
      <c r="B58" s="96" t="s">
        <v>207</v>
      </c>
      <c r="C58" s="126" t="s">
        <v>194</v>
      </c>
      <c r="D58" s="47" t="s">
        <v>56</v>
      </c>
      <c r="E58" s="119">
        <v>41351</v>
      </c>
      <c r="F58" s="48">
        <f>VLOOKUP(B58,'[1]June,2013'!$B$6:$AT$100,45,0)</f>
        <v>1</v>
      </c>
      <c r="G58" s="70"/>
      <c r="H58" s="70"/>
      <c r="I58" s="159">
        <v>1</v>
      </c>
      <c r="J58" s="50">
        <f>F58+G58+H58+I58</f>
        <v>2</v>
      </c>
      <c r="K58" s="143"/>
      <c r="L58" s="98"/>
      <c r="M58" s="98"/>
      <c r="N58" s="136"/>
      <c r="O58" s="136"/>
      <c r="P58" s="98">
        <v>0.5</v>
      </c>
      <c r="Q58" s="211"/>
      <c r="R58" s="143"/>
      <c r="S58" s="98"/>
      <c r="T58" s="99"/>
      <c r="U58" s="147"/>
      <c r="V58" s="147"/>
      <c r="W58" s="99"/>
      <c r="X58" s="99"/>
      <c r="Y58" s="99"/>
      <c r="Z58" s="99"/>
      <c r="AA58" s="99"/>
      <c r="AB58" s="147"/>
      <c r="AC58" s="147"/>
      <c r="AD58" s="99"/>
      <c r="AE58" s="99"/>
      <c r="AF58" s="99"/>
      <c r="AG58" s="99"/>
      <c r="AH58" s="99"/>
      <c r="AI58" s="147"/>
      <c r="AJ58" s="147"/>
      <c r="AK58" s="99"/>
      <c r="AL58" s="99"/>
      <c r="AM58" s="293"/>
      <c r="AN58" s="293"/>
      <c r="AO58" s="293"/>
      <c r="AP58" s="293"/>
      <c r="AQ58" s="54">
        <f t="shared" ref="AQ58" si="30">SUM(K58:AP58)</f>
        <v>0.5</v>
      </c>
      <c r="AR58" s="55">
        <f>J58-AQ58</f>
        <v>1.5</v>
      </c>
      <c r="AS58" s="287">
        <f>IF(AR58&lt;0,AR58,0)</f>
        <v>0</v>
      </c>
      <c r="AT58" s="57">
        <f>AR58-AS58</f>
        <v>1.5</v>
      </c>
      <c r="AU58" s="101"/>
    </row>
    <row r="59" spans="1:47" x14ac:dyDescent="0.25">
      <c r="A59" s="158">
        <f>A58+1</f>
        <v>45</v>
      </c>
      <c r="B59" s="46" t="s">
        <v>94</v>
      </c>
      <c r="C59" s="62" t="s">
        <v>95</v>
      </c>
      <c r="D59" s="47" t="s">
        <v>56</v>
      </c>
      <c r="E59" s="114">
        <v>40969</v>
      </c>
      <c r="F59" s="48">
        <f>VLOOKUP(B59,'[1]June,2013'!$B$6:$AT$100,45,0)</f>
        <v>7.5</v>
      </c>
      <c r="G59" s="48"/>
      <c r="H59" s="48"/>
      <c r="I59" s="49">
        <v>1</v>
      </c>
      <c r="J59" s="50">
        <f>F59+G59+H59+I59</f>
        <v>8.5</v>
      </c>
      <c r="K59" s="140"/>
      <c r="L59" s="51"/>
      <c r="M59" s="51"/>
      <c r="N59" s="133"/>
      <c r="O59" s="133"/>
      <c r="P59" s="51"/>
      <c r="Q59" s="206"/>
      <c r="R59" s="140"/>
      <c r="S59" s="51"/>
      <c r="T59" s="52"/>
      <c r="U59" s="137"/>
      <c r="V59" s="137"/>
      <c r="W59" s="52"/>
      <c r="X59" s="52"/>
      <c r="Y59" s="52"/>
      <c r="Z59" s="52"/>
      <c r="AA59" s="52"/>
      <c r="AB59" s="137"/>
      <c r="AC59" s="137"/>
      <c r="AD59" s="52"/>
      <c r="AE59" s="52"/>
      <c r="AF59" s="52"/>
      <c r="AG59" s="52"/>
      <c r="AH59" s="52"/>
      <c r="AI59" s="137"/>
      <c r="AJ59" s="137"/>
      <c r="AK59" s="52"/>
      <c r="AL59" s="52"/>
      <c r="AM59" s="144"/>
      <c r="AN59" s="144"/>
      <c r="AO59" s="144"/>
      <c r="AP59" s="144"/>
      <c r="AQ59" s="54">
        <f>SUM(K59:AP59)</f>
        <v>0</v>
      </c>
      <c r="AR59" s="55">
        <f>J59-AQ59</f>
        <v>8.5</v>
      </c>
      <c r="AS59" s="287">
        <f>IF(AR59&lt;0,AR59,0)</f>
        <v>0</v>
      </c>
      <c r="AT59" s="57">
        <f>AR59-AS59</f>
        <v>8.5</v>
      </c>
      <c r="AU59" s="59"/>
    </row>
    <row r="60" spans="1:47" x14ac:dyDescent="0.25">
      <c r="A60" s="36">
        <v>9</v>
      </c>
      <c r="B60" s="37"/>
      <c r="C60" s="38" t="s">
        <v>106</v>
      </c>
      <c r="D60" s="37"/>
      <c r="E60" s="115"/>
      <c r="F60" s="48"/>
      <c r="G60" s="38"/>
      <c r="H60" s="38"/>
      <c r="I60" s="38"/>
      <c r="J60" s="39"/>
      <c r="K60" s="109"/>
      <c r="L60" s="40"/>
      <c r="M60" s="40"/>
      <c r="N60" s="132"/>
      <c r="O60" s="132"/>
      <c r="P60" s="40"/>
      <c r="Q60" s="207"/>
      <c r="R60" s="109"/>
      <c r="S60" s="40"/>
      <c r="T60" s="40"/>
      <c r="U60" s="132"/>
      <c r="V60" s="132"/>
      <c r="W60" s="40"/>
      <c r="X60" s="40"/>
      <c r="Y60" s="40"/>
      <c r="Z60" s="40"/>
      <c r="AA60" s="40"/>
      <c r="AB60" s="132"/>
      <c r="AC60" s="132"/>
      <c r="AD60" s="40"/>
      <c r="AE60" s="40"/>
      <c r="AF60" s="40"/>
      <c r="AG60" s="40"/>
      <c r="AH60" s="40"/>
      <c r="AI60" s="132"/>
      <c r="AJ60" s="132"/>
      <c r="AK60" s="40"/>
      <c r="AL60" s="40"/>
      <c r="AM60" s="109"/>
      <c r="AN60" s="109"/>
      <c r="AO60" s="109"/>
      <c r="AP60" s="109"/>
      <c r="AQ60" s="38"/>
      <c r="AR60" s="38"/>
      <c r="AS60" s="285"/>
      <c r="AT60" s="42"/>
      <c r="AU60" s="43"/>
    </row>
    <row r="61" spans="1:47" x14ac:dyDescent="0.25">
      <c r="A61" s="45">
        <f>A59+1</f>
        <v>46</v>
      </c>
      <c r="B61" s="46" t="s">
        <v>107</v>
      </c>
      <c r="C61" s="64" t="s">
        <v>108</v>
      </c>
      <c r="D61" s="47" t="s">
        <v>64</v>
      </c>
      <c r="E61" s="114">
        <v>39022</v>
      </c>
      <c r="F61" s="48">
        <f>VLOOKUP(B61,'[1]June,2013'!$B$6:$AT$100,45,0)</f>
        <v>5.5</v>
      </c>
      <c r="G61" s="48"/>
      <c r="H61" s="48"/>
      <c r="I61" s="49">
        <v>1</v>
      </c>
      <c r="J61" s="50">
        <f>F61+G61+H61+I61</f>
        <v>6.5</v>
      </c>
      <c r="K61" s="51"/>
      <c r="L61" s="51"/>
      <c r="M61" s="51"/>
      <c r="N61" s="133"/>
      <c r="O61" s="133"/>
      <c r="P61" s="51"/>
      <c r="Q61" s="206"/>
      <c r="R61" s="140"/>
      <c r="S61" s="51"/>
      <c r="T61" s="52"/>
      <c r="U61" s="137"/>
      <c r="V61" s="137"/>
      <c r="W61" s="52"/>
      <c r="X61" s="52"/>
      <c r="Y61" s="52"/>
      <c r="Z61" s="52"/>
      <c r="AA61" s="52"/>
      <c r="AB61" s="137"/>
      <c r="AC61" s="137"/>
      <c r="AD61" s="52"/>
      <c r="AE61" s="52"/>
      <c r="AF61" s="52"/>
      <c r="AG61" s="52"/>
      <c r="AH61" s="52"/>
      <c r="AI61" s="137"/>
      <c r="AJ61" s="137"/>
      <c r="AK61" s="52"/>
      <c r="AL61" s="52"/>
      <c r="AM61" s="144"/>
      <c r="AN61" s="144"/>
      <c r="AO61" s="144"/>
      <c r="AP61" s="144"/>
      <c r="AQ61" s="54">
        <f t="shared" ref="AQ61:AQ63" si="31">SUM(K61:AP61)</f>
        <v>0</v>
      </c>
      <c r="AR61" s="55">
        <f>J61-AQ61</f>
        <v>6.5</v>
      </c>
      <c r="AS61" s="287">
        <f>IF(AR61&lt;0,AR61,0)</f>
        <v>0</v>
      </c>
      <c r="AT61" s="57">
        <f>AR61-AS61</f>
        <v>6.5</v>
      </c>
      <c r="AU61" s="59"/>
    </row>
    <row r="62" spans="1:47" x14ac:dyDescent="0.25">
      <c r="A62" s="72">
        <f>A61+1</f>
        <v>47</v>
      </c>
      <c r="B62" s="46" t="s">
        <v>109</v>
      </c>
      <c r="C62" s="73" t="s">
        <v>110</v>
      </c>
      <c r="D62" s="47" t="s">
        <v>56</v>
      </c>
      <c r="E62" s="114">
        <v>39546</v>
      </c>
      <c r="F62" s="48">
        <f>VLOOKUP(B62,'[1]June,2013'!$B$6:$AT$100,45,0)</f>
        <v>2</v>
      </c>
      <c r="G62" s="48"/>
      <c r="H62" s="48"/>
      <c r="I62" s="49">
        <v>1</v>
      </c>
      <c r="J62" s="50">
        <f>F62+G62+H62+I62</f>
        <v>3</v>
      </c>
      <c r="K62" s="140"/>
      <c r="L62" s="51"/>
      <c r="M62" s="51"/>
      <c r="N62" s="133"/>
      <c r="O62" s="133"/>
      <c r="P62" s="51"/>
      <c r="Q62" s="206"/>
      <c r="R62" s="140"/>
      <c r="S62" s="51"/>
      <c r="T62" s="52"/>
      <c r="U62" s="137"/>
      <c r="V62" s="137"/>
      <c r="W62" s="52"/>
      <c r="X62" s="52"/>
      <c r="Y62" s="52"/>
      <c r="Z62" s="52"/>
      <c r="AA62" s="52"/>
      <c r="AB62" s="137"/>
      <c r="AC62" s="137"/>
      <c r="AD62" s="52"/>
      <c r="AE62" s="52"/>
      <c r="AF62" s="52"/>
      <c r="AG62" s="52"/>
      <c r="AH62" s="52"/>
      <c r="AI62" s="137"/>
      <c r="AJ62" s="137"/>
      <c r="AK62" s="52"/>
      <c r="AL62" s="52"/>
      <c r="AM62" s="144"/>
      <c r="AN62" s="144"/>
      <c r="AO62" s="144"/>
      <c r="AP62" s="144"/>
      <c r="AQ62" s="54">
        <f t="shared" si="31"/>
        <v>0</v>
      </c>
      <c r="AR62" s="55">
        <f>J62-AQ62</f>
        <v>3</v>
      </c>
      <c r="AS62" s="287">
        <f>IF(AR62&lt;0,AR62,0)</f>
        <v>0</v>
      </c>
      <c r="AT62" s="57">
        <f>AR62-AS62</f>
        <v>3</v>
      </c>
      <c r="AU62" s="59"/>
    </row>
    <row r="63" spans="1:47" x14ac:dyDescent="0.25">
      <c r="A63" s="72">
        <f>A62+1</f>
        <v>48</v>
      </c>
      <c r="B63" s="46" t="s">
        <v>111</v>
      </c>
      <c r="C63" s="64" t="s">
        <v>112</v>
      </c>
      <c r="D63" s="47" t="s">
        <v>56</v>
      </c>
      <c r="E63" s="114">
        <v>39581</v>
      </c>
      <c r="F63" s="48">
        <f>VLOOKUP(B63,'[1]June,2013'!$B$6:$AT$100,45,0)</f>
        <v>8</v>
      </c>
      <c r="G63" s="48"/>
      <c r="H63" s="48"/>
      <c r="I63" s="49">
        <v>1</v>
      </c>
      <c r="J63" s="50">
        <f>F63+G63+H63+I63</f>
        <v>9</v>
      </c>
      <c r="K63" s="140"/>
      <c r="L63" s="51"/>
      <c r="M63" s="51"/>
      <c r="N63" s="133"/>
      <c r="O63" s="133"/>
      <c r="P63" s="51"/>
      <c r="Q63" s="206"/>
      <c r="R63" s="140"/>
      <c r="S63" s="51"/>
      <c r="T63" s="52"/>
      <c r="U63" s="137"/>
      <c r="V63" s="137"/>
      <c r="W63" s="52"/>
      <c r="X63" s="52"/>
      <c r="Y63" s="52"/>
      <c r="Z63" s="52"/>
      <c r="AA63" s="52"/>
      <c r="AB63" s="137"/>
      <c r="AC63" s="137"/>
      <c r="AD63" s="52"/>
      <c r="AE63" s="52"/>
      <c r="AF63" s="52"/>
      <c r="AG63" s="52"/>
      <c r="AH63" s="52"/>
      <c r="AI63" s="137"/>
      <c r="AJ63" s="137"/>
      <c r="AK63" s="52"/>
      <c r="AL63" s="52"/>
      <c r="AM63" s="144"/>
      <c r="AN63" s="144"/>
      <c r="AO63" s="144">
        <v>1</v>
      </c>
      <c r="AP63" s="144"/>
      <c r="AQ63" s="54">
        <f t="shared" si="31"/>
        <v>1</v>
      </c>
      <c r="AR63" s="55">
        <f>J63-AQ63</f>
        <v>8</v>
      </c>
      <c r="AS63" s="287">
        <f>IF(AR63&lt;0,AR63,0)</f>
        <v>0</v>
      </c>
      <c r="AT63" s="57">
        <f>AR63-AS63</f>
        <v>8</v>
      </c>
      <c r="AU63" s="59"/>
    </row>
    <row r="64" spans="1:47" x14ac:dyDescent="0.25">
      <c r="A64" s="36">
        <v>10</v>
      </c>
      <c r="B64" s="37"/>
      <c r="C64" s="38" t="s">
        <v>113</v>
      </c>
      <c r="D64" s="37"/>
      <c r="E64" s="115"/>
      <c r="F64" s="48"/>
      <c r="G64" s="38"/>
      <c r="H64" s="38"/>
      <c r="I64" s="38"/>
      <c r="J64" s="39"/>
      <c r="K64" s="109"/>
      <c r="L64" s="40"/>
      <c r="M64" s="40"/>
      <c r="N64" s="132"/>
      <c r="O64" s="132"/>
      <c r="P64" s="40"/>
      <c r="Q64" s="207"/>
      <c r="R64" s="109"/>
      <c r="S64" s="40"/>
      <c r="T64" s="40"/>
      <c r="U64" s="132"/>
      <c r="V64" s="132"/>
      <c r="W64" s="40"/>
      <c r="X64" s="40"/>
      <c r="Y64" s="40"/>
      <c r="Z64" s="40"/>
      <c r="AA64" s="40"/>
      <c r="AB64" s="132"/>
      <c r="AC64" s="132"/>
      <c r="AD64" s="40"/>
      <c r="AE64" s="40"/>
      <c r="AF64" s="40"/>
      <c r="AG64" s="40"/>
      <c r="AH64" s="40"/>
      <c r="AI64" s="132"/>
      <c r="AJ64" s="132"/>
      <c r="AK64" s="40"/>
      <c r="AL64" s="40"/>
      <c r="AM64" s="109"/>
      <c r="AN64" s="109"/>
      <c r="AO64" s="109"/>
      <c r="AP64" s="109"/>
      <c r="AQ64" s="38"/>
      <c r="AR64" s="38"/>
      <c r="AS64" s="285"/>
      <c r="AT64" s="42"/>
      <c r="AU64" s="43"/>
    </row>
    <row r="65" spans="1:47" x14ac:dyDescent="0.25">
      <c r="A65" s="45">
        <f>A63+1</f>
        <v>49</v>
      </c>
      <c r="B65" s="89" t="s">
        <v>114</v>
      </c>
      <c r="C65" s="47" t="s">
        <v>115</v>
      </c>
      <c r="D65" s="47" t="s">
        <v>64</v>
      </c>
      <c r="E65" s="114">
        <v>39510</v>
      </c>
      <c r="F65" s="48">
        <f>VLOOKUP(B65,'[1]June,2013'!$B$6:$AT$100,45,0)</f>
        <v>13</v>
      </c>
      <c r="G65" s="48"/>
      <c r="H65" s="48"/>
      <c r="I65" s="49">
        <v>1</v>
      </c>
      <c r="J65" s="50">
        <f>F65+G65+H65+I65</f>
        <v>14</v>
      </c>
      <c r="K65" s="140"/>
      <c r="L65" s="51"/>
      <c r="M65" s="51"/>
      <c r="N65" s="133"/>
      <c r="O65" s="133"/>
      <c r="P65" s="51"/>
      <c r="Q65" s="206"/>
      <c r="R65" s="140"/>
      <c r="S65" s="51"/>
      <c r="T65" s="52"/>
      <c r="U65" s="137"/>
      <c r="V65" s="137"/>
      <c r="W65" s="52">
        <v>0.5</v>
      </c>
      <c r="X65" s="52">
        <v>0.5</v>
      </c>
      <c r="Y65" s="52">
        <v>0.5</v>
      </c>
      <c r="Z65" s="52">
        <v>0.5</v>
      </c>
      <c r="AA65" s="52"/>
      <c r="AB65" s="137"/>
      <c r="AC65" s="137"/>
      <c r="AD65" s="52"/>
      <c r="AE65" s="52"/>
      <c r="AF65" s="52"/>
      <c r="AG65" s="52"/>
      <c r="AH65" s="52"/>
      <c r="AI65" s="137"/>
      <c r="AJ65" s="137"/>
      <c r="AK65" s="52"/>
      <c r="AL65" s="52"/>
      <c r="AM65" s="144"/>
      <c r="AN65" s="144"/>
      <c r="AO65" s="144"/>
      <c r="AP65" s="144"/>
      <c r="AQ65" s="54">
        <f t="shared" ref="AQ65:AQ70" si="32">SUM(K65:AP65)</f>
        <v>2</v>
      </c>
      <c r="AR65" s="55">
        <f t="shared" ref="AR65:AR72" si="33">J65-AQ65</f>
        <v>12</v>
      </c>
      <c r="AS65" s="287">
        <f t="shared" ref="AS65:AS72" si="34">IF(AR65&lt;0,AR65,0)</f>
        <v>0</v>
      </c>
      <c r="AT65" s="57">
        <f t="shared" ref="AT65:AT72" si="35">AR65-AS65</f>
        <v>12</v>
      </c>
      <c r="AU65" s="59"/>
    </row>
    <row r="66" spans="1:47" x14ac:dyDescent="0.25">
      <c r="A66" s="72">
        <f t="shared" ref="A66:A71" si="36">A65+1</f>
        <v>50</v>
      </c>
      <c r="B66" s="46" t="s">
        <v>116</v>
      </c>
      <c r="C66" s="73" t="s">
        <v>117</v>
      </c>
      <c r="D66" s="47" t="s">
        <v>56</v>
      </c>
      <c r="E66" s="114">
        <v>40513</v>
      </c>
      <c r="F66" s="48">
        <f>VLOOKUP(B66,'[1]June,2013'!$B$6:$AT$100,45,0)</f>
        <v>0</v>
      </c>
      <c r="G66" s="48"/>
      <c r="H66" s="48"/>
      <c r="I66" s="49">
        <v>1</v>
      </c>
      <c r="J66" s="50">
        <f>F66+G66+H66+I66</f>
        <v>1</v>
      </c>
      <c r="K66" s="140"/>
      <c r="L66" s="51"/>
      <c r="M66" s="51"/>
      <c r="N66" s="133"/>
      <c r="O66" s="133"/>
      <c r="P66" s="51"/>
      <c r="Q66" s="206"/>
      <c r="R66" s="140"/>
      <c r="S66" s="51"/>
      <c r="T66" s="52"/>
      <c r="U66" s="137"/>
      <c r="V66" s="133"/>
      <c r="W66" s="51"/>
      <c r="X66" s="51"/>
      <c r="Y66" s="51"/>
      <c r="Z66" s="51"/>
      <c r="AA66" s="52"/>
      <c r="AB66" s="137"/>
      <c r="AC66" s="133"/>
      <c r="AD66" s="51"/>
      <c r="AE66" s="51"/>
      <c r="AF66" s="51">
        <v>1</v>
      </c>
      <c r="AG66" s="51">
        <v>1</v>
      </c>
      <c r="AH66" s="52">
        <v>1</v>
      </c>
      <c r="AI66" s="137"/>
      <c r="AJ66" s="137"/>
      <c r="AK66" s="52"/>
      <c r="AL66" s="52"/>
      <c r="AM66" s="144"/>
      <c r="AN66" s="144"/>
      <c r="AO66" s="144"/>
      <c r="AP66" s="144"/>
      <c r="AQ66" s="54">
        <f t="shared" si="32"/>
        <v>3</v>
      </c>
      <c r="AR66" s="55">
        <f t="shared" si="33"/>
        <v>-2</v>
      </c>
      <c r="AS66" s="287">
        <f t="shared" si="34"/>
        <v>-2</v>
      </c>
      <c r="AT66" s="57">
        <f t="shared" si="35"/>
        <v>0</v>
      </c>
      <c r="AU66" s="59"/>
    </row>
    <row r="67" spans="1:47" x14ac:dyDescent="0.25">
      <c r="A67" s="72">
        <f t="shared" si="36"/>
        <v>51</v>
      </c>
      <c r="B67" s="46" t="s">
        <v>118</v>
      </c>
      <c r="C67" s="62" t="s">
        <v>119</v>
      </c>
      <c r="D67" s="47" t="s">
        <v>99</v>
      </c>
      <c r="E67" s="114">
        <v>40393</v>
      </c>
      <c r="F67" s="48">
        <f>VLOOKUP(B67,'[1]June,2013'!$B$6:$AT$100,45,0)</f>
        <v>6</v>
      </c>
      <c r="G67" s="48"/>
      <c r="H67" s="48"/>
      <c r="I67" s="49">
        <v>1</v>
      </c>
      <c r="J67" s="50">
        <f>F67+G67+H67+I67</f>
        <v>7</v>
      </c>
      <c r="K67" s="140"/>
      <c r="L67" s="51"/>
      <c r="M67" s="51"/>
      <c r="N67" s="133"/>
      <c r="O67" s="133"/>
      <c r="P67" s="51"/>
      <c r="Q67" s="206"/>
      <c r="R67" s="140"/>
      <c r="S67" s="51"/>
      <c r="T67" s="52"/>
      <c r="U67" s="137"/>
      <c r="V67" s="133"/>
      <c r="W67" s="51"/>
      <c r="X67" s="51"/>
      <c r="Y67" s="51"/>
      <c r="Z67" s="51"/>
      <c r="AA67" s="52"/>
      <c r="AB67" s="137"/>
      <c r="AC67" s="137"/>
      <c r="AD67" s="52"/>
      <c r="AE67" s="52"/>
      <c r="AF67" s="52"/>
      <c r="AG67" s="52"/>
      <c r="AH67" s="52"/>
      <c r="AI67" s="137"/>
      <c r="AJ67" s="137"/>
      <c r="AK67" s="52"/>
      <c r="AL67" s="52"/>
      <c r="AM67" s="144"/>
      <c r="AN67" s="144"/>
      <c r="AO67" s="144"/>
      <c r="AP67" s="144"/>
      <c r="AQ67" s="54">
        <f t="shared" si="32"/>
        <v>0</v>
      </c>
      <c r="AR67" s="55">
        <f t="shared" si="33"/>
        <v>7</v>
      </c>
      <c r="AS67" s="287">
        <f t="shared" si="34"/>
        <v>0</v>
      </c>
      <c r="AT67" s="57">
        <f t="shared" si="35"/>
        <v>7</v>
      </c>
      <c r="AU67" s="59"/>
    </row>
    <row r="68" spans="1:47" x14ac:dyDescent="0.25">
      <c r="A68" s="72">
        <f t="shared" si="36"/>
        <v>52</v>
      </c>
      <c r="B68" s="46" t="s">
        <v>122</v>
      </c>
      <c r="C68" s="65" t="s">
        <v>123</v>
      </c>
      <c r="D68" s="47" t="s">
        <v>56</v>
      </c>
      <c r="E68" s="114">
        <v>41031</v>
      </c>
      <c r="F68" s="48">
        <f>VLOOKUP(B68,'[1]June,2013'!$B$6:$AT$100,45,0)</f>
        <v>4</v>
      </c>
      <c r="G68" s="48"/>
      <c r="H68" s="48"/>
      <c r="I68" s="49">
        <v>1</v>
      </c>
      <c r="J68" s="50">
        <f>F68+G68+H68+I68</f>
        <v>5</v>
      </c>
      <c r="K68" s="140"/>
      <c r="L68" s="51"/>
      <c r="M68" s="51"/>
      <c r="N68" s="133"/>
      <c r="O68" s="133"/>
      <c r="P68" s="51"/>
      <c r="Q68" s="206"/>
      <c r="R68" s="140"/>
      <c r="S68" s="51"/>
      <c r="T68" s="52"/>
      <c r="U68" s="137"/>
      <c r="V68" s="137"/>
      <c r="W68" s="52"/>
      <c r="X68" s="52"/>
      <c r="Y68" s="52"/>
      <c r="Z68" s="52"/>
      <c r="AA68" s="52"/>
      <c r="AB68" s="137"/>
      <c r="AC68" s="137"/>
      <c r="AD68" s="52"/>
      <c r="AE68" s="52"/>
      <c r="AF68" s="52"/>
      <c r="AG68" s="52"/>
      <c r="AH68" s="52"/>
      <c r="AI68" s="137"/>
      <c r="AJ68" s="137"/>
      <c r="AK68" s="52"/>
      <c r="AL68" s="52"/>
      <c r="AM68" s="144"/>
      <c r="AN68" s="144"/>
      <c r="AO68" s="144"/>
      <c r="AP68" s="144"/>
      <c r="AQ68" s="54">
        <f t="shared" si="32"/>
        <v>0</v>
      </c>
      <c r="AR68" s="55">
        <f t="shared" si="33"/>
        <v>5</v>
      </c>
      <c r="AS68" s="287">
        <f t="shared" si="34"/>
        <v>0</v>
      </c>
      <c r="AT68" s="57">
        <f t="shared" si="35"/>
        <v>5</v>
      </c>
      <c r="AU68" s="59"/>
    </row>
    <row r="69" spans="1:47" x14ac:dyDescent="0.25">
      <c r="A69" s="72">
        <f t="shared" si="36"/>
        <v>53</v>
      </c>
      <c r="B69" s="67" t="s">
        <v>126</v>
      </c>
      <c r="C69" s="65" t="s">
        <v>127</v>
      </c>
      <c r="D69" s="47" t="s">
        <v>56</v>
      </c>
      <c r="E69" s="114">
        <v>41078</v>
      </c>
      <c r="F69" s="48">
        <f>VLOOKUP(B69,'[1]June,2013'!$B$6:$AT$100,45,0)</f>
        <v>4</v>
      </c>
      <c r="G69" s="48"/>
      <c r="H69" s="48"/>
      <c r="I69" s="49">
        <v>1</v>
      </c>
      <c r="J69" s="50">
        <f t="shared" ref="J69:J72" si="37">F69+G69+H69+I69</f>
        <v>5</v>
      </c>
      <c r="K69" s="140"/>
      <c r="L69" s="51"/>
      <c r="M69" s="51"/>
      <c r="N69" s="133"/>
      <c r="O69" s="133"/>
      <c r="P69" s="51"/>
      <c r="Q69" s="206"/>
      <c r="R69" s="140"/>
      <c r="S69" s="51"/>
      <c r="T69" s="52"/>
      <c r="U69" s="137"/>
      <c r="V69" s="137"/>
      <c r="W69" s="52"/>
      <c r="X69" s="52"/>
      <c r="Y69" s="52"/>
      <c r="Z69" s="52"/>
      <c r="AA69" s="52"/>
      <c r="AB69" s="137"/>
      <c r="AC69" s="137"/>
      <c r="AD69" s="52"/>
      <c r="AE69" s="52">
        <v>0.5</v>
      </c>
      <c r="AF69" s="52"/>
      <c r="AG69" s="52"/>
      <c r="AH69" s="52"/>
      <c r="AI69" s="137"/>
      <c r="AJ69" s="137"/>
      <c r="AK69" s="52"/>
      <c r="AL69" s="52"/>
      <c r="AM69" s="144"/>
      <c r="AN69" s="144"/>
      <c r="AO69" s="144"/>
      <c r="AP69" s="144"/>
      <c r="AQ69" s="54">
        <f t="shared" si="32"/>
        <v>0.5</v>
      </c>
      <c r="AR69" s="55">
        <f t="shared" si="33"/>
        <v>4.5</v>
      </c>
      <c r="AS69" s="287">
        <f t="shared" si="34"/>
        <v>0</v>
      </c>
      <c r="AT69" s="57">
        <f t="shared" si="35"/>
        <v>4.5</v>
      </c>
      <c r="AU69" s="59"/>
    </row>
    <row r="70" spans="1:47" x14ac:dyDescent="0.25">
      <c r="A70" s="158">
        <f t="shared" si="36"/>
        <v>54</v>
      </c>
      <c r="B70" s="67" t="s">
        <v>242</v>
      </c>
      <c r="C70" s="215" t="s">
        <v>241</v>
      </c>
      <c r="D70" s="47" t="s">
        <v>56</v>
      </c>
      <c r="E70" s="116">
        <v>41365</v>
      </c>
      <c r="F70" s="48">
        <f>VLOOKUP(B70,'[1]June,2013'!$B$6:$AT$100,45,0)</f>
        <v>1</v>
      </c>
      <c r="G70" s="48"/>
      <c r="H70" s="48"/>
      <c r="I70" s="49">
        <v>1</v>
      </c>
      <c r="J70" s="50">
        <f t="shared" si="37"/>
        <v>2</v>
      </c>
      <c r="K70" s="143"/>
      <c r="L70" s="98"/>
      <c r="M70" s="98"/>
      <c r="N70" s="136"/>
      <c r="O70" s="136"/>
      <c r="P70" s="98"/>
      <c r="Q70" s="211"/>
      <c r="R70" s="143"/>
      <c r="S70" s="98"/>
      <c r="T70" s="99"/>
      <c r="U70" s="147"/>
      <c r="V70" s="147"/>
      <c r="W70" s="99"/>
      <c r="X70" s="99"/>
      <c r="Y70" s="99"/>
      <c r="Z70" s="99"/>
      <c r="AA70" s="99"/>
      <c r="AB70" s="147"/>
      <c r="AC70" s="147"/>
      <c r="AD70" s="99"/>
      <c r="AE70" s="99"/>
      <c r="AF70" s="99"/>
      <c r="AG70" s="99"/>
      <c r="AH70" s="99"/>
      <c r="AI70" s="147"/>
      <c r="AJ70" s="147"/>
      <c r="AK70" s="99"/>
      <c r="AL70" s="99"/>
      <c r="AM70" s="293"/>
      <c r="AN70" s="293"/>
      <c r="AO70" s="293"/>
      <c r="AP70" s="293"/>
      <c r="AQ70" s="54">
        <f t="shared" si="32"/>
        <v>0</v>
      </c>
      <c r="AR70" s="55">
        <f t="shared" si="33"/>
        <v>2</v>
      </c>
      <c r="AS70" s="287">
        <f t="shared" si="34"/>
        <v>0</v>
      </c>
      <c r="AT70" s="57">
        <f t="shared" si="35"/>
        <v>2</v>
      </c>
      <c r="AU70" s="101"/>
    </row>
    <row r="71" spans="1:47" x14ac:dyDescent="0.25">
      <c r="A71" s="158">
        <f t="shared" si="36"/>
        <v>55</v>
      </c>
      <c r="B71" s="300" t="s">
        <v>283</v>
      </c>
      <c r="C71" s="102" t="s">
        <v>284</v>
      </c>
      <c r="D71" s="47" t="s">
        <v>56</v>
      </c>
      <c r="E71" s="116">
        <v>41415</v>
      </c>
      <c r="F71" s="48">
        <v>0</v>
      </c>
      <c r="G71" s="70"/>
      <c r="H71" s="70"/>
      <c r="I71" s="159">
        <v>0</v>
      </c>
      <c r="J71" s="50">
        <f t="shared" si="37"/>
        <v>0</v>
      </c>
      <c r="K71" s="143"/>
      <c r="L71" s="98"/>
      <c r="M71" s="98"/>
      <c r="N71" s="136"/>
      <c r="O71" s="136"/>
      <c r="P71" s="98"/>
      <c r="Q71" s="211"/>
      <c r="R71" s="143"/>
      <c r="S71" s="98"/>
      <c r="T71" s="99">
        <v>1</v>
      </c>
      <c r="U71" s="147"/>
      <c r="V71" s="147"/>
      <c r="W71" s="99"/>
      <c r="X71" s="99"/>
      <c r="Y71" s="99"/>
      <c r="Z71" s="99"/>
      <c r="AA71" s="99"/>
      <c r="AB71" s="147"/>
      <c r="AC71" s="147"/>
      <c r="AD71" s="99"/>
      <c r="AE71" s="99"/>
      <c r="AF71" s="99"/>
      <c r="AG71" s="99"/>
      <c r="AH71" s="99"/>
      <c r="AI71" s="147"/>
      <c r="AJ71" s="147"/>
      <c r="AK71" s="99"/>
      <c r="AL71" s="99"/>
      <c r="AM71" s="293"/>
      <c r="AN71" s="293"/>
      <c r="AO71" s="293"/>
      <c r="AP71" s="293"/>
      <c r="AQ71" s="54">
        <f t="shared" ref="AQ71:AQ72" si="38">SUM(K71:AP71)</f>
        <v>1</v>
      </c>
      <c r="AR71" s="55">
        <f t="shared" si="33"/>
        <v>-1</v>
      </c>
      <c r="AS71" s="287">
        <f t="shared" si="34"/>
        <v>-1</v>
      </c>
      <c r="AT71" s="57">
        <f t="shared" si="35"/>
        <v>0</v>
      </c>
      <c r="AU71" s="101"/>
    </row>
    <row r="72" spans="1:47" x14ac:dyDescent="0.25">
      <c r="A72" s="158">
        <f>A71+1</f>
        <v>56</v>
      </c>
      <c r="B72" s="300" t="s">
        <v>285</v>
      </c>
      <c r="C72" s="102" t="s">
        <v>286</v>
      </c>
      <c r="D72" s="47" t="s">
        <v>56</v>
      </c>
      <c r="E72" s="116">
        <v>41456</v>
      </c>
      <c r="F72" s="48">
        <v>0</v>
      </c>
      <c r="G72" s="70"/>
      <c r="H72" s="70"/>
      <c r="I72" s="159">
        <v>0</v>
      </c>
      <c r="J72" s="71">
        <f t="shared" si="37"/>
        <v>0</v>
      </c>
      <c r="K72" s="143"/>
      <c r="L72" s="98"/>
      <c r="M72" s="98"/>
      <c r="N72" s="136"/>
      <c r="O72" s="136"/>
      <c r="P72" s="98"/>
      <c r="Q72" s="211"/>
      <c r="R72" s="143"/>
      <c r="S72" s="98"/>
      <c r="T72" s="99"/>
      <c r="U72" s="147"/>
      <c r="V72" s="147"/>
      <c r="W72" s="99"/>
      <c r="X72" s="99"/>
      <c r="Y72" s="99"/>
      <c r="Z72" s="99"/>
      <c r="AA72" s="99"/>
      <c r="AB72" s="147"/>
      <c r="AC72" s="147"/>
      <c r="AD72" s="99"/>
      <c r="AE72" s="99"/>
      <c r="AF72" s="99"/>
      <c r="AG72" s="99"/>
      <c r="AH72" s="99"/>
      <c r="AI72" s="147"/>
      <c r="AJ72" s="147"/>
      <c r="AK72" s="99"/>
      <c r="AL72" s="99"/>
      <c r="AM72" s="293"/>
      <c r="AN72" s="293"/>
      <c r="AO72" s="293"/>
      <c r="AP72" s="293"/>
      <c r="AQ72" s="54">
        <f t="shared" si="38"/>
        <v>0</v>
      </c>
      <c r="AR72" s="55">
        <f t="shared" si="33"/>
        <v>0</v>
      </c>
      <c r="AS72" s="287">
        <f t="shared" si="34"/>
        <v>0</v>
      </c>
      <c r="AT72" s="57">
        <f t="shared" si="35"/>
        <v>0</v>
      </c>
      <c r="AU72" s="101"/>
    </row>
    <row r="73" spans="1:47" x14ac:dyDescent="0.25">
      <c r="A73" s="36">
        <v>11</v>
      </c>
      <c r="B73" s="37"/>
      <c r="C73" s="38" t="s">
        <v>130</v>
      </c>
      <c r="D73" s="37"/>
      <c r="E73" s="115"/>
      <c r="F73" s="48"/>
      <c r="G73" s="38"/>
      <c r="H73" s="38"/>
      <c r="I73" s="38"/>
      <c r="J73" s="39"/>
      <c r="K73" s="109"/>
      <c r="L73" s="40"/>
      <c r="M73" s="40"/>
      <c r="N73" s="132"/>
      <c r="O73" s="132"/>
      <c r="P73" s="40"/>
      <c r="Q73" s="207"/>
      <c r="R73" s="109"/>
      <c r="S73" s="40"/>
      <c r="T73" s="40"/>
      <c r="U73" s="132"/>
      <c r="V73" s="132"/>
      <c r="W73" s="40"/>
      <c r="X73" s="40"/>
      <c r="Y73" s="40"/>
      <c r="Z73" s="40"/>
      <c r="AA73" s="40"/>
      <c r="AB73" s="132"/>
      <c r="AC73" s="132"/>
      <c r="AD73" s="40"/>
      <c r="AE73" s="40"/>
      <c r="AF73" s="40"/>
      <c r="AG73" s="40"/>
      <c r="AH73" s="40"/>
      <c r="AI73" s="132"/>
      <c r="AJ73" s="132"/>
      <c r="AK73" s="40"/>
      <c r="AL73" s="40"/>
      <c r="AM73" s="109"/>
      <c r="AN73" s="109"/>
      <c r="AO73" s="109"/>
      <c r="AP73" s="109"/>
      <c r="AQ73" s="38"/>
      <c r="AR73" s="38"/>
      <c r="AS73" s="285"/>
      <c r="AT73" s="42"/>
      <c r="AU73" s="43"/>
    </row>
    <row r="74" spans="1:47" x14ac:dyDescent="0.25">
      <c r="A74" s="45">
        <f>A72+1</f>
        <v>57</v>
      </c>
      <c r="B74" s="46" t="s">
        <v>131</v>
      </c>
      <c r="C74" s="73" t="s">
        <v>132</v>
      </c>
      <c r="D74" s="47" t="s">
        <v>56</v>
      </c>
      <c r="E74" s="114">
        <v>40098</v>
      </c>
      <c r="F74" s="48">
        <f>VLOOKUP(B74,'[1]June,2013'!$B$6:$AT$100,45,0)</f>
        <v>5</v>
      </c>
      <c r="G74" s="48"/>
      <c r="H74" s="48"/>
      <c r="I74" s="49">
        <v>1</v>
      </c>
      <c r="J74" s="50">
        <f>F74+G74+H74+I74</f>
        <v>6</v>
      </c>
      <c r="K74" s="140"/>
      <c r="L74" s="51"/>
      <c r="M74" s="51"/>
      <c r="N74" s="133"/>
      <c r="O74" s="133"/>
      <c r="P74" s="51"/>
      <c r="Q74" s="206"/>
      <c r="R74" s="140"/>
      <c r="S74" s="51"/>
      <c r="T74" s="52"/>
      <c r="U74" s="137"/>
      <c r="V74" s="137"/>
      <c r="W74" s="52"/>
      <c r="X74" s="52"/>
      <c r="Y74" s="52"/>
      <c r="Z74" s="52"/>
      <c r="AA74" s="52"/>
      <c r="AB74" s="137"/>
      <c r="AC74" s="137"/>
      <c r="AD74" s="52"/>
      <c r="AE74" s="52"/>
      <c r="AF74" s="52"/>
      <c r="AG74" s="52"/>
      <c r="AH74" s="52"/>
      <c r="AI74" s="137"/>
      <c r="AJ74" s="137"/>
      <c r="AK74" s="52">
        <v>1</v>
      </c>
      <c r="AL74" s="52"/>
      <c r="AM74" s="144"/>
      <c r="AN74" s="144"/>
      <c r="AO74" s="144"/>
      <c r="AP74" s="144"/>
      <c r="AQ74" s="54">
        <f>SUM(K74:AP74)</f>
        <v>1</v>
      </c>
      <c r="AR74" s="55">
        <f>J74-AQ74</f>
        <v>5</v>
      </c>
      <c r="AS74" s="287">
        <f>IF(AR74&lt;0,AR74,0)</f>
        <v>0</v>
      </c>
      <c r="AT74" s="57">
        <f>AR74-AS74</f>
        <v>5</v>
      </c>
      <c r="AU74" s="59"/>
    </row>
    <row r="75" spans="1:47" x14ac:dyDescent="0.25">
      <c r="A75" s="36">
        <v>12</v>
      </c>
      <c r="B75" s="37"/>
      <c r="C75" s="38" t="s">
        <v>133</v>
      </c>
      <c r="D75" s="37"/>
      <c r="E75" s="115"/>
      <c r="F75" s="48"/>
      <c r="G75" s="38"/>
      <c r="H75" s="38"/>
      <c r="I75" s="38"/>
      <c r="J75" s="39"/>
      <c r="K75" s="109"/>
      <c r="L75" s="40"/>
      <c r="M75" s="40"/>
      <c r="N75" s="132"/>
      <c r="O75" s="132"/>
      <c r="P75" s="40"/>
      <c r="Q75" s="207"/>
      <c r="R75" s="109"/>
      <c r="S75" s="40"/>
      <c r="T75" s="40"/>
      <c r="U75" s="132"/>
      <c r="V75" s="132"/>
      <c r="W75" s="40"/>
      <c r="X75" s="40"/>
      <c r="Y75" s="40"/>
      <c r="Z75" s="40"/>
      <c r="AA75" s="40"/>
      <c r="AB75" s="132"/>
      <c r="AC75" s="132"/>
      <c r="AD75" s="40"/>
      <c r="AE75" s="40"/>
      <c r="AF75" s="40"/>
      <c r="AG75" s="40"/>
      <c r="AH75" s="40"/>
      <c r="AI75" s="132"/>
      <c r="AJ75" s="132"/>
      <c r="AK75" s="40"/>
      <c r="AL75" s="40"/>
      <c r="AM75" s="109"/>
      <c r="AN75" s="109"/>
      <c r="AO75" s="109"/>
      <c r="AP75" s="109"/>
      <c r="AQ75" s="38"/>
      <c r="AR75" s="38"/>
      <c r="AS75" s="285"/>
      <c r="AT75" s="42"/>
      <c r="AU75" s="43"/>
    </row>
    <row r="76" spans="1:47" x14ac:dyDescent="0.25">
      <c r="A76" s="45">
        <f>A74+1</f>
        <v>58</v>
      </c>
      <c r="B76" s="46" t="s">
        <v>134</v>
      </c>
      <c r="C76" s="85" t="s">
        <v>135</v>
      </c>
      <c r="D76" s="47" t="s">
        <v>64</v>
      </c>
      <c r="E76" s="119">
        <v>40476</v>
      </c>
      <c r="F76" s="48">
        <f>VLOOKUP(B76,'[1]June,2013'!$B$6:$AT$100,45,0)</f>
        <v>8.5</v>
      </c>
      <c r="G76" s="48"/>
      <c r="H76" s="48"/>
      <c r="I76" s="49">
        <v>1</v>
      </c>
      <c r="J76" s="50">
        <f t="shared" ref="J76:J83" si="39">F76+G76+H76+I76</f>
        <v>9.5</v>
      </c>
      <c r="K76" s="140">
        <v>1</v>
      </c>
      <c r="L76" s="51"/>
      <c r="M76" s="51"/>
      <c r="N76" s="133"/>
      <c r="O76" s="133"/>
      <c r="P76" s="51"/>
      <c r="Q76" s="206"/>
      <c r="R76" s="140"/>
      <c r="S76" s="51"/>
      <c r="T76" s="52"/>
      <c r="U76" s="137"/>
      <c r="V76" s="137"/>
      <c r="W76" s="52"/>
      <c r="X76" s="52"/>
      <c r="Y76" s="52"/>
      <c r="Z76" s="52"/>
      <c r="AA76" s="52"/>
      <c r="AB76" s="137"/>
      <c r="AC76" s="137"/>
      <c r="AD76" s="52"/>
      <c r="AE76" s="52"/>
      <c r="AF76" s="52"/>
      <c r="AG76" s="52"/>
      <c r="AH76" s="52"/>
      <c r="AI76" s="137"/>
      <c r="AJ76" s="137"/>
      <c r="AK76" s="52"/>
      <c r="AL76" s="52"/>
      <c r="AM76" s="144"/>
      <c r="AN76" s="144"/>
      <c r="AO76" s="144"/>
      <c r="AP76" s="144"/>
      <c r="AQ76" s="54">
        <f t="shared" ref="AQ76:AQ83" si="40">SUM(K76:AP76)</f>
        <v>1</v>
      </c>
      <c r="AR76" s="55">
        <f t="shared" ref="AR76:AR83" si="41">J76-AQ76</f>
        <v>8.5</v>
      </c>
      <c r="AS76" s="287">
        <f t="shared" ref="AS76:AS83" si="42">IF(AR76&lt;0,AR76,0)</f>
        <v>0</v>
      </c>
      <c r="AT76" s="57">
        <f t="shared" ref="AT76:AT83" si="43">AR76-AS76</f>
        <v>8.5</v>
      </c>
      <c r="AU76" s="59"/>
    </row>
    <row r="77" spans="1:47" s="95" customFormat="1" x14ac:dyDescent="0.25">
      <c r="A77" s="72">
        <f t="shared" ref="A77:A83" si="44">A76+1</f>
        <v>59</v>
      </c>
      <c r="B77" s="67" t="s">
        <v>136</v>
      </c>
      <c r="C77" s="65" t="s">
        <v>137</v>
      </c>
      <c r="D77" s="65" t="s">
        <v>56</v>
      </c>
      <c r="E77" s="119">
        <v>40973</v>
      </c>
      <c r="F77" s="48">
        <f>VLOOKUP(B77,'[1]June,2013'!$B$6:$AT$100,45,0)</f>
        <v>6.5</v>
      </c>
      <c r="G77" s="66"/>
      <c r="H77" s="66"/>
      <c r="I77" s="91">
        <v>1</v>
      </c>
      <c r="J77" s="92">
        <f t="shared" si="39"/>
        <v>7.5</v>
      </c>
      <c r="K77" s="140"/>
      <c r="L77" s="51"/>
      <c r="M77" s="51"/>
      <c r="N77" s="133"/>
      <c r="O77" s="133"/>
      <c r="P77" s="51"/>
      <c r="Q77" s="206"/>
      <c r="R77" s="140"/>
      <c r="S77" s="51"/>
      <c r="T77" s="52"/>
      <c r="U77" s="137"/>
      <c r="V77" s="137"/>
      <c r="W77" s="52"/>
      <c r="X77" s="52"/>
      <c r="Y77" s="52"/>
      <c r="Z77" s="52"/>
      <c r="AA77" s="52"/>
      <c r="AB77" s="137"/>
      <c r="AC77" s="137"/>
      <c r="AD77" s="52"/>
      <c r="AE77" s="52"/>
      <c r="AF77" s="52"/>
      <c r="AG77" s="52"/>
      <c r="AH77" s="52"/>
      <c r="AI77" s="137"/>
      <c r="AJ77" s="137"/>
      <c r="AK77" s="52"/>
      <c r="AL77" s="52"/>
      <c r="AM77" s="144"/>
      <c r="AN77" s="144"/>
      <c r="AO77" s="144"/>
      <c r="AP77" s="144"/>
      <c r="AQ77" s="54">
        <f t="shared" si="40"/>
        <v>0</v>
      </c>
      <c r="AR77" s="93">
        <f t="shared" si="41"/>
        <v>7.5</v>
      </c>
      <c r="AS77" s="287">
        <f t="shared" si="42"/>
        <v>0</v>
      </c>
      <c r="AT77" s="94">
        <f t="shared" si="43"/>
        <v>7.5</v>
      </c>
      <c r="AU77" s="53"/>
    </row>
    <row r="78" spans="1:47" s="95" customFormat="1" x14ac:dyDescent="0.25">
      <c r="A78" s="72">
        <f t="shared" si="44"/>
        <v>60</v>
      </c>
      <c r="B78" s="67" t="s">
        <v>138</v>
      </c>
      <c r="C78" s="65" t="s">
        <v>139</v>
      </c>
      <c r="D78" s="65" t="s">
        <v>56</v>
      </c>
      <c r="E78" s="119">
        <v>40973</v>
      </c>
      <c r="F78" s="48">
        <f>VLOOKUP(B78,'[1]June,2013'!$B$6:$AT$100,45,0)</f>
        <v>0</v>
      </c>
      <c r="G78" s="66"/>
      <c r="H78" s="66"/>
      <c r="I78" s="91">
        <v>1</v>
      </c>
      <c r="J78" s="92">
        <f t="shared" si="39"/>
        <v>1</v>
      </c>
      <c r="K78" s="140"/>
      <c r="L78" s="51"/>
      <c r="M78" s="51"/>
      <c r="N78" s="133"/>
      <c r="O78" s="133"/>
      <c r="P78" s="51"/>
      <c r="Q78" s="206"/>
      <c r="R78" s="140"/>
      <c r="S78" s="51"/>
      <c r="T78" s="52"/>
      <c r="U78" s="137"/>
      <c r="V78" s="137"/>
      <c r="W78" s="52"/>
      <c r="X78" s="52"/>
      <c r="Y78" s="52"/>
      <c r="Z78" s="52"/>
      <c r="AA78" s="52"/>
      <c r="AB78" s="137"/>
      <c r="AC78" s="137"/>
      <c r="AD78" s="52"/>
      <c r="AE78" s="52"/>
      <c r="AF78" s="52"/>
      <c r="AG78" s="52"/>
      <c r="AH78" s="52"/>
      <c r="AI78" s="137"/>
      <c r="AJ78" s="137"/>
      <c r="AK78" s="52">
        <v>1</v>
      </c>
      <c r="AL78" s="52">
        <v>0.5</v>
      </c>
      <c r="AM78" s="144"/>
      <c r="AN78" s="144"/>
      <c r="AO78" s="144"/>
      <c r="AP78" s="144"/>
      <c r="AQ78" s="54">
        <f t="shared" si="40"/>
        <v>1.5</v>
      </c>
      <c r="AR78" s="93">
        <f t="shared" si="41"/>
        <v>-0.5</v>
      </c>
      <c r="AS78" s="287">
        <f t="shared" si="42"/>
        <v>-0.5</v>
      </c>
      <c r="AT78" s="94">
        <f t="shared" si="43"/>
        <v>0</v>
      </c>
      <c r="AU78" s="53"/>
    </row>
    <row r="79" spans="1:47" x14ac:dyDescent="0.25">
      <c r="A79" s="72">
        <f t="shared" si="44"/>
        <v>61</v>
      </c>
      <c r="B79" s="46" t="s">
        <v>140</v>
      </c>
      <c r="C79" s="64" t="s">
        <v>141</v>
      </c>
      <c r="D79" s="47" t="s">
        <v>56</v>
      </c>
      <c r="E79" s="119">
        <v>40742</v>
      </c>
      <c r="F79" s="48">
        <f>VLOOKUP(B79,'[1]June,2013'!$B$6:$AT$100,45,0)</f>
        <v>3.5</v>
      </c>
      <c r="G79" s="48"/>
      <c r="H79" s="48"/>
      <c r="I79" s="49">
        <v>1</v>
      </c>
      <c r="J79" s="50">
        <f t="shared" si="39"/>
        <v>4.5</v>
      </c>
      <c r="K79" s="140"/>
      <c r="L79" s="51"/>
      <c r="M79" s="51"/>
      <c r="N79" s="133"/>
      <c r="O79" s="133"/>
      <c r="P79" s="51"/>
      <c r="Q79" s="206"/>
      <c r="R79" s="140"/>
      <c r="S79" s="51"/>
      <c r="T79" s="52"/>
      <c r="U79" s="137"/>
      <c r="V79" s="137"/>
      <c r="W79" s="52"/>
      <c r="X79" s="52"/>
      <c r="Y79" s="52">
        <v>1</v>
      </c>
      <c r="Z79" s="52"/>
      <c r="AA79" s="52"/>
      <c r="AB79" s="137"/>
      <c r="AC79" s="137"/>
      <c r="AD79" s="52"/>
      <c r="AE79" s="52"/>
      <c r="AF79" s="52"/>
      <c r="AG79" s="52"/>
      <c r="AH79" s="52"/>
      <c r="AI79" s="137"/>
      <c r="AJ79" s="137"/>
      <c r="AK79" s="52"/>
      <c r="AL79" s="52"/>
      <c r="AM79" s="144"/>
      <c r="AN79" s="144"/>
      <c r="AO79" s="144"/>
      <c r="AP79" s="144"/>
      <c r="AQ79" s="54">
        <f t="shared" si="40"/>
        <v>1</v>
      </c>
      <c r="AR79" s="55">
        <f t="shared" si="41"/>
        <v>3.5</v>
      </c>
      <c r="AS79" s="287">
        <f t="shared" si="42"/>
        <v>0</v>
      </c>
      <c r="AT79" s="57">
        <f t="shared" si="43"/>
        <v>3.5</v>
      </c>
      <c r="AU79" s="59"/>
    </row>
    <row r="80" spans="1:47" x14ac:dyDescent="0.25">
      <c r="A80" s="72">
        <f t="shared" si="44"/>
        <v>62</v>
      </c>
      <c r="B80" s="89" t="s">
        <v>224</v>
      </c>
      <c r="C80" s="85" t="s">
        <v>144</v>
      </c>
      <c r="D80" s="47" t="s">
        <v>56</v>
      </c>
      <c r="E80" s="119">
        <v>41232</v>
      </c>
      <c r="F80" s="48">
        <f>VLOOKUP(B80,'[1]June,2013'!$B$6:$AT$100,45,0)</f>
        <v>4.5</v>
      </c>
      <c r="G80" s="48"/>
      <c r="H80" s="48"/>
      <c r="I80" s="49">
        <v>1</v>
      </c>
      <c r="J80" s="50">
        <f t="shared" si="39"/>
        <v>5.5</v>
      </c>
      <c r="K80" s="140"/>
      <c r="L80" s="51"/>
      <c r="M80" s="51"/>
      <c r="N80" s="133"/>
      <c r="O80" s="133"/>
      <c r="P80" s="51"/>
      <c r="Q80" s="206"/>
      <c r="R80" s="140"/>
      <c r="S80" s="51"/>
      <c r="T80" s="52"/>
      <c r="U80" s="137"/>
      <c r="V80" s="137"/>
      <c r="W80" s="52"/>
      <c r="X80" s="52"/>
      <c r="Y80" s="52"/>
      <c r="Z80" s="52"/>
      <c r="AA80" s="52"/>
      <c r="AB80" s="137"/>
      <c r="AC80" s="137"/>
      <c r="AD80" s="52"/>
      <c r="AE80" s="52"/>
      <c r="AF80" s="52"/>
      <c r="AG80" s="52"/>
      <c r="AH80" s="52"/>
      <c r="AI80" s="137"/>
      <c r="AJ80" s="137"/>
      <c r="AK80" s="52"/>
      <c r="AL80" s="52"/>
      <c r="AM80" s="144"/>
      <c r="AN80" s="144"/>
      <c r="AO80" s="144"/>
      <c r="AP80" s="144"/>
      <c r="AQ80" s="54">
        <f t="shared" si="40"/>
        <v>0</v>
      </c>
      <c r="AR80" s="55">
        <f t="shared" si="41"/>
        <v>5.5</v>
      </c>
      <c r="AS80" s="287">
        <f t="shared" si="42"/>
        <v>0</v>
      </c>
      <c r="AT80" s="57">
        <f t="shared" si="43"/>
        <v>5.5</v>
      </c>
      <c r="AU80" s="59"/>
    </row>
    <row r="81" spans="1:47" x14ac:dyDescent="0.25">
      <c r="A81" s="72">
        <f t="shared" si="44"/>
        <v>63</v>
      </c>
      <c r="B81" s="96" t="s">
        <v>209</v>
      </c>
      <c r="C81" s="126" t="s">
        <v>186</v>
      </c>
      <c r="D81" s="47" t="s">
        <v>56</v>
      </c>
      <c r="E81" s="119">
        <v>41246</v>
      </c>
      <c r="F81" s="48">
        <f>VLOOKUP(B81,'[1]June,2013'!$B$6:$AT$100,45,0)</f>
        <v>2</v>
      </c>
      <c r="G81" s="70"/>
      <c r="H81" s="70"/>
      <c r="I81" s="49">
        <v>1</v>
      </c>
      <c r="J81" s="50">
        <f t="shared" si="39"/>
        <v>3</v>
      </c>
      <c r="K81" s="143"/>
      <c r="L81" s="98"/>
      <c r="M81" s="98"/>
      <c r="N81" s="136"/>
      <c r="O81" s="136"/>
      <c r="P81" s="98"/>
      <c r="Q81" s="211"/>
      <c r="R81" s="143"/>
      <c r="S81" s="98"/>
      <c r="T81" s="99"/>
      <c r="U81" s="147"/>
      <c r="V81" s="147"/>
      <c r="W81" s="99"/>
      <c r="X81" s="99"/>
      <c r="Y81" s="99"/>
      <c r="Z81" s="99"/>
      <c r="AA81" s="99"/>
      <c r="AB81" s="147"/>
      <c r="AC81" s="147"/>
      <c r="AD81" s="99"/>
      <c r="AE81" s="99"/>
      <c r="AF81" s="99"/>
      <c r="AG81" s="99"/>
      <c r="AH81" s="99"/>
      <c r="AI81" s="147"/>
      <c r="AJ81" s="147"/>
      <c r="AK81" s="99"/>
      <c r="AL81" s="99"/>
      <c r="AM81" s="293"/>
      <c r="AN81" s="293"/>
      <c r="AO81" s="293"/>
      <c r="AP81" s="293"/>
      <c r="AQ81" s="54">
        <f t="shared" si="40"/>
        <v>0</v>
      </c>
      <c r="AR81" s="55">
        <f t="shared" si="41"/>
        <v>3</v>
      </c>
      <c r="AS81" s="287">
        <f t="shared" si="42"/>
        <v>0</v>
      </c>
      <c r="AT81" s="57">
        <f t="shared" si="43"/>
        <v>3</v>
      </c>
      <c r="AU81" s="101"/>
    </row>
    <row r="82" spans="1:47" x14ac:dyDescent="0.25">
      <c r="A82" s="72">
        <f t="shared" si="44"/>
        <v>64</v>
      </c>
      <c r="B82" s="96" t="s">
        <v>210</v>
      </c>
      <c r="C82" s="126" t="s">
        <v>187</v>
      </c>
      <c r="D82" s="47" t="s">
        <v>56</v>
      </c>
      <c r="E82" s="119">
        <v>41246</v>
      </c>
      <c r="F82" s="48">
        <f>VLOOKUP(B82,'[1]June,2013'!$B$6:$AT$100,45,0)</f>
        <v>2</v>
      </c>
      <c r="G82" s="70"/>
      <c r="H82" s="70"/>
      <c r="I82" s="49">
        <v>1</v>
      </c>
      <c r="J82" s="50">
        <f t="shared" si="39"/>
        <v>3</v>
      </c>
      <c r="K82" s="143"/>
      <c r="L82" s="98"/>
      <c r="M82" s="98"/>
      <c r="N82" s="136"/>
      <c r="O82" s="136"/>
      <c r="P82" s="98"/>
      <c r="Q82" s="211"/>
      <c r="R82" s="143"/>
      <c r="S82" s="98"/>
      <c r="T82" s="99"/>
      <c r="U82" s="147"/>
      <c r="V82" s="147"/>
      <c r="W82" s="99"/>
      <c r="X82" s="99"/>
      <c r="Y82" s="99"/>
      <c r="Z82" s="99"/>
      <c r="AA82" s="99"/>
      <c r="AB82" s="147"/>
      <c r="AC82" s="147"/>
      <c r="AD82" s="99"/>
      <c r="AE82" s="99"/>
      <c r="AF82" s="99"/>
      <c r="AG82" s="99"/>
      <c r="AH82" s="99"/>
      <c r="AI82" s="147"/>
      <c r="AJ82" s="147"/>
      <c r="AK82" s="99"/>
      <c r="AL82" s="99"/>
      <c r="AM82" s="293"/>
      <c r="AN82" s="293"/>
      <c r="AO82" s="293"/>
      <c r="AP82" s="293"/>
      <c r="AQ82" s="54">
        <f t="shared" si="40"/>
        <v>0</v>
      </c>
      <c r="AR82" s="55">
        <f t="shared" si="41"/>
        <v>3</v>
      </c>
      <c r="AS82" s="287">
        <f t="shared" si="42"/>
        <v>0</v>
      </c>
      <c r="AT82" s="57">
        <f t="shared" si="43"/>
        <v>3</v>
      </c>
      <c r="AU82" s="101"/>
    </row>
    <row r="83" spans="1:47" x14ac:dyDescent="0.25">
      <c r="A83" s="72">
        <f t="shared" si="44"/>
        <v>65</v>
      </c>
      <c r="B83" s="96" t="s">
        <v>213</v>
      </c>
      <c r="C83" s="69" t="s">
        <v>153</v>
      </c>
      <c r="D83" s="47" t="s">
        <v>56</v>
      </c>
      <c r="E83" s="119">
        <v>41276</v>
      </c>
      <c r="F83" s="48">
        <f>VLOOKUP(B83,'[1]June,2013'!$B$6:$AT$100,45,0)</f>
        <v>3</v>
      </c>
      <c r="G83" s="70"/>
      <c r="H83" s="70"/>
      <c r="I83" s="49">
        <v>1</v>
      </c>
      <c r="J83" s="50">
        <f t="shared" si="39"/>
        <v>4</v>
      </c>
      <c r="K83" s="143"/>
      <c r="L83" s="98"/>
      <c r="M83" s="98"/>
      <c r="N83" s="136"/>
      <c r="O83" s="136"/>
      <c r="P83" s="98"/>
      <c r="Q83" s="211"/>
      <c r="R83" s="143"/>
      <c r="S83" s="98"/>
      <c r="T83" s="99"/>
      <c r="U83" s="147"/>
      <c r="V83" s="147"/>
      <c r="W83" s="99"/>
      <c r="X83" s="99"/>
      <c r="Y83" s="99"/>
      <c r="Z83" s="99"/>
      <c r="AA83" s="99"/>
      <c r="AB83" s="147"/>
      <c r="AC83" s="147"/>
      <c r="AD83" s="99"/>
      <c r="AE83" s="99"/>
      <c r="AF83" s="99"/>
      <c r="AG83" s="99"/>
      <c r="AH83" s="99"/>
      <c r="AI83" s="147"/>
      <c r="AJ83" s="147"/>
      <c r="AK83" s="99"/>
      <c r="AL83" s="99"/>
      <c r="AM83" s="293"/>
      <c r="AN83" s="293"/>
      <c r="AO83" s="293"/>
      <c r="AP83" s="293"/>
      <c r="AQ83" s="54">
        <f t="shared" si="40"/>
        <v>0</v>
      </c>
      <c r="AR83" s="55">
        <f t="shared" si="41"/>
        <v>4</v>
      </c>
      <c r="AS83" s="287">
        <f t="shared" si="42"/>
        <v>0</v>
      </c>
      <c r="AT83" s="57">
        <f t="shared" si="43"/>
        <v>4</v>
      </c>
      <c r="AU83" s="101"/>
    </row>
    <row r="84" spans="1:47" x14ac:dyDescent="0.25">
      <c r="A84" s="36">
        <v>13</v>
      </c>
      <c r="B84" s="37"/>
      <c r="C84" s="38" t="s">
        <v>154</v>
      </c>
      <c r="D84" s="37"/>
      <c r="E84" s="115"/>
      <c r="F84" s="48"/>
      <c r="G84" s="38"/>
      <c r="H84" s="38"/>
      <c r="I84" s="38"/>
      <c r="J84" s="39"/>
      <c r="K84" s="109"/>
      <c r="L84" s="40"/>
      <c r="M84" s="40"/>
      <c r="N84" s="132"/>
      <c r="O84" s="132"/>
      <c r="P84" s="40"/>
      <c r="Q84" s="207"/>
      <c r="R84" s="109"/>
      <c r="S84" s="40"/>
      <c r="T84" s="40"/>
      <c r="U84" s="132"/>
      <c r="V84" s="132"/>
      <c r="W84" s="40"/>
      <c r="X84" s="40"/>
      <c r="Y84" s="40"/>
      <c r="Z84" s="40"/>
      <c r="AA84" s="40"/>
      <c r="AB84" s="132"/>
      <c r="AC84" s="132"/>
      <c r="AD84" s="40"/>
      <c r="AE84" s="40"/>
      <c r="AF84" s="40"/>
      <c r="AG84" s="40"/>
      <c r="AH84" s="40"/>
      <c r="AI84" s="132"/>
      <c r="AJ84" s="132"/>
      <c r="AK84" s="40"/>
      <c r="AL84" s="40"/>
      <c r="AM84" s="109"/>
      <c r="AN84" s="109"/>
      <c r="AO84" s="109"/>
      <c r="AP84" s="109"/>
      <c r="AQ84" s="38"/>
      <c r="AR84" s="38"/>
      <c r="AS84" s="285"/>
      <c r="AT84" s="42"/>
      <c r="AU84" s="43"/>
    </row>
    <row r="85" spans="1:47" x14ac:dyDescent="0.25">
      <c r="A85" s="72">
        <f>A83+1</f>
        <v>66</v>
      </c>
      <c r="B85" s="46" t="s">
        <v>214</v>
      </c>
      <c r="C85" s="127" t="s">
        <v>190</v>
      </c>
      <c r="D85" s="47" t="s">
        <v>56</v>
      </c>
      <c r="E85" s="119">
        <v>41246</v>
      </c>
      <c r="F85" s="48">
        <f>VLOOKUP(B85,'[1]June,2013'!$B$6:$AT$100,45,0)</f>
        <v>2.5</v>
      </c>
      <c r="G85" s="48"/>
      <c r="H85" s="48"/>
      <c r="I85" s="49">
        <v>1</v>
      </c>
      <c r="J85" s="50">
        <f t="shared" ref="J85:J88" si="45">F85+G85+H85+I85</f>
        <v>3.5</v>
      </c>
      <c r="K85" s="140"/>
      <c r="L85" s="51"/>
      <c r="M85" s="51"/>
      <c r="N85" s="133"/>
      <c r="O85" s="133"/>
      <c r="P85" s="51"/>
      <c r="Q85" s="206"/>
      <c r="R85" s="51"/>
      <c r="S85" s="51"/>
      <c r="T85" s="51"/>
      <c r="U85" s="133"/>
      <c r="V85" s="133"/>
      <c r="W85" s="51"/>
      <c r="X85" s="51"/>
      <c r="Y85" s="51"/>
      <c r="Z85" s="51"/>
      <c r="AA85" s="51"/>
      <c r="AB85" s="133"/>
      <c r="AC85" s="133"/>
      <c r="AD85" s="51"/>
      <c r="AE85" s="51"/>
      <c r="AF85" s="51"/>
      <c r="AG85" s="51"/>
      <c r="AH85" s="51"/>
      <c r="AI85" s="133"/>
      <c r="AJ85" s="133"/>
      <c r="AK85" s="51"/>
      <c r="AL85" s="51"/>
      <c r="AM85" s="140"/>
      <c r="AN85" s="140"/>
      <c r="AO85" s="140">
        <v>1</v>
      </c>
      <c r="AP85" s="140"/>
      <c r="AQ85" s="54">
        <f t="shared" ref="AQ85:AQ88" si="46">SUM(K85:AP85)</f>
        <v>1</v>
      </c>
      <c r="AR85" s="55">
        <f t="shared" ref="AR85:AR92" si="47">J85-AQ85</f>
        <v>2.5</v>
      </c>
      <c r="AS85" s="287">
        <v>0</v>
      </c>
      <c r="AT85" s="57">
        <f t="shared" ref="AT85:AT92" si="48">AR85-AS85</f>
        <v>2.5</v>
      </c>
      <c r="AU85" s="110"/>
    </row>
    <row r="86" spans="1:47" x14ac:dyDescent="0.25">
      <c r="A86" s="45">
        <f t="shared" ref="A86:A92" si="49">A85+1</f>
        <v>67</v>
      </c>
      <c r="B86" s="89" t="s">
        <v>155</v>
      </c>
      <c r="C86" s="85" t="s">
        <v>156</v>
      </c>
      <c r="D86" s="47" t="s">
        <v>56</v>
      </c>
      <c r="E86" s="119">
        <v>40287</v>
      </c>
      <c r="F86" s="48">
        <f>VLOOKUP(B86,'[1]June,2013'!$B$6:$AT$100,45,0)</f>
        <v>1</v>
      </c>
      <c r="G86" s="48"/>
      <c r="H86" s="48"/>
      <c r="I86" s="49">
        <v>1</v>
      </c>
      <c r="J86" s="50">
        <f t="shared" si="45"/>
        <v>2</v>
      </c>
      <c r="K86" s="140"/>
      <c r="L86" s="51"/>
      <c r="M86" s="51"/>
      <c r="N86" s="133"/>
      <c r="O86" s="133"/>
      <c r="P86" s="51"/>
      <c r="Q86" s="206"/>
      <c r="R86" s="140"/>
      <c r="S86" s="51"/>
      <c r="T86" s="51"/>
      <c r="U86" s="133"/>
      <c r="V86" s="133"/>
      <c r="W86" s="51"/>
      <c r="X86" s="51"/>
      <c r="Y86" s="51"/>
      <c r="Z86" s="51"/>
      <c r="AA86" s="51"/>
      <c r="AB86" s="133"/>
      <c r="AC86" s="133"/>
      <c r="AD86" s="51"/>
      <c r="AE86" s="51"/>
      <c r="AF86" s="51"/>
      <c r="AG86" s="51"/>
      <c r="AH86" s="51"/>
      <c r="AI86" s="133"/>
      <c r="AJ86" s="133"/>
      <c r="AK86" s="51"/>
      <c r="AL86" s="51"/>
      <c r="AM86" s="140"/>
      <c r="AN86" s="140"/>
      <c r="AO86" s="140"/>
      <c r="AP86" s="140"/>
      <c r="AQ86" s="54">
        <f t="shared" si="46"/>
        <v>0</v>
      </c>
      <c r="AR86" s="55">
        <f t="shared" si="47"/>
        <v>2</v>
      </c>
      <c r="AS86" s="287">
        <v>0</v>
      </c>
      <c r="AT86" s="57">
        <f t="shared" si="48"/>
        <v>2</v>
      </c>
      <c r="AU86" s="90"/>
    </row>
    <row r="87" spans="1:47" x14ac:dyDescent="0.25">
      <c r="A87" s="45">
        <f t="shared" si="49"/>
        <v>68</v>
      </c>
      <c r="B87" s="89" t="s">
        <v>216</v>
      </c>
      <c r="C87" s="85" t="s">
        <v>192</v>
      </c>
      <c r="D87" s="47" t="s">
        <v>56</v>
      </c>
      <c r="E87" s="119">
        <v>41299</v>
      </c>
      <c r="F87" s="48">
        <f>VLOOKUP(B87,'[1]June,2013'!$B$6:$AT$100,45,0)</f>
        <v>1.5</v>
      </c>
      <c r="G87" s="48"/>
      <c r="H87" s="48"/>
      <c r="I87" s="49">
        <v>1</v>
      </c>
      <c r="J87" s="50">
        <f t="shared" si="45"/>
        <v>2.5</v>
      </c>
      <c r="K87" s="140"/>
      <c r="L87" s="51"/>
      <c r="M87" s="51"/>
      <c r="N87" s="133"/>
      <c r="O87" s="133"/>
      <c r="P87" s="51"/>
      <c r="Q87" s="206"/>
      <c r="R87" s="140"/>
      <c r="S87" s="51"/>
      <c r="T87" s="51"/>
      <c r="U87" s="133"/>
      <c r="V87" s="133"/>
      <c r="W87" s="51"/>
      <c r="X87" s="51"/>
      <c r="Y87" s="51"/>
      <c r="Z87" s="51"/>
      <c r="AA87" s="51"/>
      <c r="AB87" s="133"/>
      <c r="AC87" s="133"/>
      <c r="AD87" s="51"/>
      <c r="AE87" s="51"/>
      <c r="AF87" s="51"/>
      <c r="AG87" s="51"/>
      <c r="AH87" s="51"/>
      <c r="AI87" s="133"/>
      <c r="AJ87" s="133"/>
      <c r="AK87" s="51"/>
      <c r="AL87" s="51"/>
      <c r="AM87" s="140"/>
      <c r="AN87" s="140"/>
      <c r="AO87" s="140"/>
      <c r="AP87" s="140"/>
      <c r="AQ87" s="54">
        <f t="shared" si="46"/>
        <v>0</v>
      </c>
      <c r="AR87" s="55">
        <f t="shared" si="47"/>
        <v>2.5</v>
      </c>
      <c r="AS87" s="287">
        <f>IF(AR87&lt;0,AR87,0)</f>
        <v>0</v>
      </c>
      <c r="AT87" s="57">
        <f t="shared" si="48"/>
        <v>2.5</v>
      </c>
      <c r="AU87" s="90"/>
    </row>
    <row r="88" spans="1:47" x14ac:dyDescent="0.25">
      <c r="A88" s="45">
        <f t="shared" si="49"/>
        <v>69</v>
      </c>
      <c r="B88" s="89" t="s">
        <v>217</v>
      </c>
      <c r="C88" s="85" t="s">
        <v>193</v>
      </c>
      <c r="D88" s="47" t="s">
        <v>56</v>
      </c>
      <c r="E88" s="119">
        <v>41309</v>
      </c>
      <c r="F88" s="48">
        <f>VLOOKUP(B88,'[1]June,2013'!$B$6:$AT$100,45,0)</f>
        <v>0</v>
      </c>
      <c r="G88" s="48"/>
      <c r="H88" s="48"/>
      <c r="I88" s="49">
        <v>1</v>
      </c>
      <c r="J88" s="50">
        <f t="shared" si="45"/>
        <v>1</v>
      </c>
      <c r="K88" s="140"/>
      <c r="L88" s="51"/>
      <c r="M88" s="51"/>
      <c r="N88" s="133"/>
      <c r="O88" s="133"/>
      <c r="P88" s="51"/>
      <c r="Q88" s="206"/>
      <c r="R88" s="140"/>
      <c r="S88" s="51"/>
      <c r="T88" s="51"/>
      <c r="U88" s="133"/>
      <c r="V88" s="133"/>
      <c r="W88" s="51"/>
      <c r="X88" s="51"/>
      <c r="Y88" s="51"/>
      <c r="Z88" s="51"/>
      <c r="AA88" s="51"/>
      <c r="AB88" s="133"/>
      <c r="AC88" s="133"/>
      <c r="AD88" s="51"/>
      <c r="AE88" s="51"/>
      <c r="AF88" s="51"/>
      <c r="AG88" s="51"/>
      <c r="AH88" s="51"/>
      <c r="AI88" s="133"/>
      <c r="AJ88" s="133"/>
      <c r="AK88" s="51"/>
      <c r="AL88" s="51"/>
      <c r="AM88" s="140"/>
      <c r="AN88" s="140"/>
      <c r="AO88" s="140"/>
      <c r="AP88" s="140"/>
      <c r="AQ88" s="54">
        <f t="shared" si="46"/>
        <v>0</v>
      </c>
      <c r="AR88" s="55">
        <f t="shared" si="47"/>
        <v>1</v>
      </c>
      <c r="AS88" s="287">
        <f>IF(AR88&lt;0,AR88,0)</f>
        <v>0</v>
      </c>
      <c r="AT88" s="57">
        <f t="shared" si="48"/>
        <v>1</v>
      </c>
      <c r="AU88" s="90"/>
    </row>
    <row r="89" spans="1:47" x14ac:dyDescent="0.25">
      <c r="A89" s="45">
        <f t="shared" si="49"/>
        <v>70</v>
      </c>
      <c r="B89" s="96" t="s">
        <v>149</v>
      </c>
      <c r="C89" s="69" t="s">
        <v>150</v>
      </c>
      <c r="D89" s="69" t="s">
        <v>56</v>
      </c>
      <c r="E89" s="128">
        <v>39631</v>
      </c>
      <c r="F89" s="48">
        <f>VLOOKUP(B89,'[1]June,2013'!$B$6:$AT$100,45,0)</f>
        <v>5</v>
      </c>
      <c r="G89" s="70"/>
      <c r="H89" s="70"/>
      <c r="I89" s="159">
        <v>1</v>
      </c>
      <c r="J89" s="71">
        <f>F89+G89+H89+I89</f>
        <v>6</v>
      </c>
      <c r="K89" s="143"/>
      <c r="L89" s="98"/>
      <c r="M89" s="98"/>
      <c r="N89" s="136"/>
      <c r="O89" s="136"/>
      <c r="P89" s="98"/>
      <c r="Q89" s="211"/>
      <c r="R89" s="143"/>
      <c r="S89" s="98"/>
      <c r="T89" s="99"/>
      <c r="U89" s="147"/>
      <c r="V89" s="147"/>
      <c r="W89" s="99"/>
      <c r="X89" s="99"/>
      <c r="Y89" s="99">
        <v>0.5</v>
      </c>
      <c r="Z89" s="99"/>
      <c r="AA89" s="99"/>
      <c r="AB89" s="147"/>
      <c r="AC89" s="147"/>
      <c r="AD89" s="99"/>
      <c r="AE89" s="99"/>
      <c r="AF89" s="99"/>
      <c r="AG89" s="99"/>
      <c r="AH89" s="99"/>
      <c r="AI89" s="147"/>
      <c r="AJ89" s="147"/>
      <c r="AK89" s="99"/>
      <c r="AL89" s="99"/>
      <c r="AM89" s="99"/>
      <c r="AN89" s="99"/>
      <c r="AO89" s="99"/>
      <c r="AP89" s="99"/>
      <c r="AQ89" s="54">
        <f>SUM(K89:AP89)</f>
        <v>0.5</v>
      </c>
      <c r="AR89" s="150">
        <f t="shared" si="47"/>
        <v>5.5</v>
      </c>
      <c r="AS89" s="291">
        <f>IF(AR89&lt;0,AR89,0)</f>
        <v>0</v>
      </c>
      <c r="AT89" s="152">
        <f t="shared" si="48"/>
        <v>5.5</v>
      </c>
      <c r="AU89" s="59"/>
    </row>
    <row r="90" spans="1:47" x14ac:dyDescent="0.25">
      <c r="A90" s="45">
        <f t="shared" si="49"/>
        <v>71</v>
      </c>
      <c r="B90" s="96" t="s">
        <v>212</v>
      </c>
      <c r="C90" s="126" t="s">
        <v>189</v>
      </c>
      <c r="D90" s="47" t="s">
        <v>56</v>
      </c>
      <c r="E90" s="119">
        <v>41260</v>
      </c>
      <c r="F90" s="48">
        <f>VLOOKUP(B90,'[1]June,2013'!$B$6:$AT$100,45,0)</f>
        <v>1</v>
      </c>
      <c r="G90" s="70"/>
      <c r="H90" s="70"/>
      <c r="I90" s="49">
        <v>1</v>
      </c>
      <c r="J90" s="50">
        <f>F90+G90+H90+I90</f>
        <v>2</v>
      </c>
      <c r="K90" s="143"/>
      <c r="L90" s="98"/>
      <c r="M90" s="98"/>
      <c r="N90" s="136"/>
      <c r="O90" s="136"/>
      <c r="P90" s="98"/>
      <c r="Q90" s="211"/>
      <c r="R90" s="143"/>
      <c r="S90" s="98"/>
      <c r="T90" s="99"/>
      <c r="U90" s="147"/>
      <c r="V90" s="147"/>
      <c r="W90" s="99"/>
      <c r="X90" s="99"/>
      <c r="Y90" s="99"/>
      <c r="Z90" s="99"/>
      <c r="AA90" s="99"/>
      <c r="AB90" s="147"/>
      <c r="AC90" s="147"/>
      <c r="AD90" s="99"/>
      <c r="AE90" s="99"/>
      <c r="AF90" s="99"/>
      <c r="AG90" s="99"/>
      <c r="AH90" s="293">
        <v>1</v>
      </c>
      <c r="AI90" s="147"/>
      <c r="AJ90" s="147"/>
      <c r="AK90" s="99"/>
      <c r="AL90" s="99"/>
      <c r="AM90" s="293"/>
      <c r="AN90" s="293"/>
      <c r="AO90" s="293"/>
      <c r="AP90" s="293"/>
      <c r="AQ90" s="54">
        <f>SUM(K90:AP90)</f>
        <v>1</v>
      </c>
      <c r="AR90" s="55">
        <f t="shared" si="47"/>
        <v>1</v>
      </c>
      <c r="AS90" s="287">
        <f>IF(AR90&lt;0,AR90,0)</f>
        <v>0</v>
      </c>
      <c r="AT90" s="57">
        <f t="shared" si="48"/>
        <v>1</v>
      </c>
      <c r="AU90" s="101"/>
    </row>
    <row r="91" spans="1:47" x14ac:dyDescent="0.25">
      <c r="A91" s="45">
        <f t="shared" si="49"/>
        <v>72</v>
      </c>
      <c r="B91" s="46" t="s">
        <v>215</v>
      </c>
      <c r="C91" s="85" t="s">
        <v>191</v>
      </c>
      <c r="D91" s="47" t="s">
        <v>99</v>
      </c>
      <c r="E91" s="119">
        <v>41395</v>
      </c>
      <c r="F91" s="48">
        <f>VLOOKUP(B91,'[1]June,2013'!$B$6:$AT$100,45,0)</f>
        <v>0</v>
      </c>
      <c r="G91" s="48"/>
      <c r="H91" s="48"/>
      <c r="I91" s="49">
        <v>1</v>
      </c>
      <c r="J91" s="50">
        <f>F91+G91+H91+I91</f>
        <v>1</v>
      </c>
      <c r="K91" s="140"/>
      <c r="L91" s="51"/>
      <c r="M91" s="51"/>
      <c r="N91" s="133"/>
      <c r="O91" s="133"/>
      <c r="P91" s="51"/>
      <c r="Q91" s="206"/>
      <c r="R91" s="140"/>
      <c r="S91" s="51"/>
      <c r="T91" s="52"/>
      <c r="U91" s="137"/>
      <c r="V91" s="137"/>
      <c r="W91" s="52"/>
      <c r="X91" s="52"/>
      <c r="Y91" s="52"/>
      <c r="Z91" s="52"/>
      <c r="AA91" s="52"/>
      <c r="AB91" s="137"/>
      <c r="AC91" s="137"/>
      <c r="AD91" s="52"/>
      <c r="AE91" s="52"/>
      <c r="AF91" s="52"/>
      <c r="AG91" s="52"/>
      <c r="AH91" s="52"/>
      <c r="AI91" s="137"/>
      <c r="AJ91" s="137"/>
      <c r="AK91" s="52"/>
      <c r="AL91" s="52"/>
      <c r="AM91" s="144"/>
      <c r="AN91" s="144"/>
      <c r="AO91" s="144"/>
      <c r="AP91" s="144"/>
      <c r="AQ91" s="54">
        <f>SUM(K91:AP91)</f>
        <v>0</v>
      </c>
      <c r="AR91" s="55">
        <f t="shared" si="47"/>
        <v>1</v>
      </c>
      <c r="AS91" s="287">
        <f>IF(AR91&lt;0,AR91,0)</f>
        <v>0</v>
      </c>
      <c r="AT91" s="57">
        <f t="shared" si="48"/>
        <v>1</v>
      </c>
      <c r="AU91" s="59"/>
    </row>
    <row r="92" spans="1:47" x14ac:dyDescent="0.25">
      <c r="A92" s="45">
        <f t="shared" si="49"/>
        <v>73</v>
      </c>
      <c r="B92" s="96" t="s">
        <v>287</v>
      </c>
      <c r="C92" s="69" t="s">
        <v>288</v>
      </c>
      <c r="D92" s="47" t="s">
        <v>56</v>
      </c>
      <c r="E92" s="128">
        <v>41435</v>
      </c>
      <c r="F92" s="48">
        <v>0</v>
      </c>
      <c r="G92" s="70"/>
      <c r="H92" s="70"/>
      <c r="I92" s="159">
        <v>0</v>
      </c>
      <c r="J92" s="71">
        <v>0</v>
      </c>
      <c r="K92" s="143"/>
      <c r="L92" s="98"/>
      <c r="M92" s="98"/>
      <c r="N92" s="136"/>
      <c r="O92" s="136"/>
      <c r="P92" s="98"/>
      <c r="Q92" s="211"/>
      <c r="R92" s="143"/>
      <c r="S92" s="98"/>
      <c r="T92" s="99">
        <v>0.5</v>
      </c>
      <c r="U92" s="147"/>
      <c r="V92" s="147"/>
      <c r="W92" s="99"/>
      <c r="X92" s="99"/>
      <c r="Y92" s="99"/>
      <c r="Z92" s="99"/>
      <c r="AA92" s="99"/>
      <c r="AB92" s="147"/>
      <c r="AC92" s="147"/>
      <c r="AD92" s="99"/>
      <c r="AE92" s="99"/>
      <c r="AF92" s="99"/>
      <c r="AG92" s="99"/>
      <c r="AH92" s="99"/>
      <c r="AI92" s="147"/>
      <c r="AJ92" s="147"/>
      <c r="AK92" s="99"/>
      <c r="AL92" s="99"/>
      <c r="AM92" s="293"/>
      <c r="AN92" s="293"/>
      <c r="AO92" s="293"/>
      <c r="AP92" s="293"/>
      <c r="AQ92" s="54">
        <f t="shared" ref="AQ92" si="50">SUM(K92:AP92)</f>
        <v>0.5</v>
      </c>
      <c r="AR92" s="55">
        <f t="shared" si="47"/>
        <v>-0.5</v>
      </c>
      <c r="AS92" s="287">
        <f t="shared" ref="AS92" si="51">IF(AR92&lt;0,AR92,0)</f>
        <v>-0.5</v>
      </c>
      <c r="AT92" s="57">
        <f t="shared" si="48"/>
        <v>0</v>
      </c>
      <c r="AU92" s="101"/>
    </row>
    <row r="93" spans="1:47" x14ac:dyDescent="0.25">
      <c r="A93" s="36">
        <v>14</v>
      </c>
      <c r="B93" s="37"/>
      <c r="C93" s="38" t="s">
        <v>159</v>
      </c>
      <c r="D93" s="37"/>
      <c r="E93" s="115"/>
      <c r="F93" s="48"/>
      <c r="G93" s="38"/>
      <c r="H93" s="38"/>
      <c r="I93" s="38"/>
      <c r="J93" s="39"/>
      <c r="K93" s="109"/>
      <c r="L93" s="40"/>
      <c r="M93" s="40"/>
      <c r="N93" s="132"/>
      <c r="O93" s="132"/>
      <c r="P93" s="40"/>
      <c r="Q93" s="207"/>
      <c r="R93" s="109"/>
      <c r="S93" s="40"/>
      <c r="T93" s="40"/>
      <c r="U93" s="132"/>
      <c r="V93" s="132"/>
      <c r="W93" s="40"/>
      <c r="X93" s="40"/>
      <c r="Y93" s="40"/>
      <c r="Z93" s="40"/>
      <c r="AA93" s="40"/>
      <c r="AB93" s="132"/>
      <c r="AC93" s="132"/>
      <c r="AD93" s="40"/>
      <c r="AE93" s="40"/>
      <c r="AF93" s="40"/>
      <c r="AG93" s="40"/>
      <c r="AH93" s="40"/>
      <c r="AI93" s="132"/>
      <c r="AJ93" s="132"/>
      <c r="AK93" s="40"/>
      <c r="AL93" s="40"/>
      <c r="AM93" s="109"/>
      <c r="AN93" s="109"/>
      <c r="AO93" s="109"/>
      <c r="AP93" s="109"/>
      <c r="AQ93" s="38"/>
      <c r="AR93" s="38"/>
      <c r="AS93" s="285"/>
      <c r="AT93" s="42"/>
      <c r="AU93" s="43"/>
    </row>
    <row r="94" spans="1:47" x14ac:dyDescent="0.25">
      <c r="A94" s="45">
        <f>A92+1</f>
        <v>74</v>
      </c>
      <c r="B94" s="46" t="s">
        <v>160</v>
      </c>
      <c r="C94" s="73" t="s">
        <v>161</v>
      </c>
      <c r="D94" s="47" t="s">
        <v>56</v>
      </c>
      <c r="E94" s="119">
        <v>39741</v>
      </c>
      <c r="F94" s="48">
        <f>VLOOKUP(B94,'[1]June,2013'!$B$6:$AT$100,45,0)</f>
        <v>0.5</v>
      </c>
      <c r="G94" s="48"/>
      <c r="H94" s="48"/>
      <c r="I94" s="49">
        <v>1</v>
      </c>
      <c r="J94" s="50">
        <f t="shared" ref="J94:J101" si="52">F94+G94+H94+I94</f>
        <v>1.5</v>
      </c>
      <c r="K94" s="140"/>
      <c r="L94" s="51"/>
      <c r="M94" s="51"/>
      <c r="N94" s="133"/>
      <c r="O94" s="133"/>
      <c r="P94" s="51"/>
      <c r="Q94" s="206"/>
      <c r="R94" s="140"/>
      <c r="S94" s="51"/>
      <c r="T94" s="52"/>
      <c r="U94" s="137"/>
      <c r="V94" s="137"/>
      <c r="W94" s="52"/>
      <c r="X94" s="52">
        <v>0.5</v>
      </c>
      <c r="Y94" s="52"/>
      <c r="Z94" s="52"/>
      <c r="AA94" s="52"/>
      <c r="AB94" s="137"/>
      <c r="AC94" s="137"/>
      <c r="AD94" s="52"/>
      <c r="AE94" s="52"/>
      <c r="AF94" s="52"/>
      <c r="AG94" s="52"/>
      <c r="AH94" s="52"/>
      <c r="AI94" s="137"/>
      <c r="AJ94" s="137"/>
      <c r="AK94" s="52"/>
      <c r="AL94" s="52"/>
      <c r="AM94" s="144"/>
      <c r="AN94" s="144"/>
      <c r="AO94" s="144"/>
      <c r="AP94" s="144"/>
      <c r="AQ94" s="54">
        <f t="shared" ref="AQ94:AQ98" si="53">SUM(K94:AP94)</f>
        <v>0.5</v>
      </c>
      <c r="AR94" s="55">
        <f t="shared" ref="AR94:AR103" si="54">J94-AQ94</f>
        <v>1</v>
      </c>
      <c r="AS94" s="287">
        <f t="shared" ref="AS94:AS103" si="55">IF(AR94&lt;0,AR94,0)</f>
        <v>0</v>
      </c>
      <c r="AT94" s="57">
        <f t="shared" ref="AT94:AT103" si="56">AR94-AS94</f>
        <v>1</v>
      </c>
      <c r="AU94" s="59"/>
    </row>
    <row r="95" spans="1:47" x14ac:dyDescent="0.25">
      <c r="A95" s="45">
        <f>A94+1</f>
        <v>75</v>
      </c>
      <c r="B95" s="46" t="s">
        <v>219</v>
      </c>
      <c r="C95" s="73" t="s">
        <v>162</v>
      </c>
      <c r="D95" s="47" t="s">
        <v>56</v>
      </c>
      <c r="E95" s="119">
        <v>41276</v>
      </c>
      <c r="F95" s="48">
        <f>VLOOKUP(B95,'[1]June,2013'!$B$6:$AT$100,45,0)</f>
        <v>3</v>
      </c>
      <c r="G95" s="48"/>
      <c r="H95" s="48"/>
      <c r="I95" s="49">
        <v>1</v>
      </c>
      <c r="J95" s="50">
        <f t="shared" si="52"/>
        <v>4</v>
      </c>
      <c r="K95" s="140"/>
      <c r="L95" s="51"/>
      <c r="M95" s="51"/>
      <c r="N95" s="133"/>
      <c r="O95" s="133"/>
      <c r="P95" s="51"/>
      <c r="Q95" s="206"/>
      <c r="R95" s="140"/>
      <c r="S95" s="51"/>
      <c r="T95" s="52"/>
      <c r="U95" s="137"/>
      <c r="V95" s="137"/>
      <c r="W95" s="52"/>
      <c r="X95" s="52"/>
      <c r="Y95" s="52"/>
      <c r="Z95" s="52"/>
      <c r="AA95" s="52"/>
      <c r="AB95" s="137"/>
      <c r="AC95" s="137"/>
      <c r="AD95" s="52"/>
      <c r="AE95" s="52"/>
      <c r="AF95" s="52"/>
      <c r="AG95" s="52"/>
      <c r="AH95" s="52"/>
      <c r="AI95" s="137"/>
      <c r="AJ95" s="137"/>
      <c r="AK95" s="52"/>
      <c r="AL95" s="52"/>
      <c r="AM95" s="144"/>
      <c r="AN95" s="144"/>
      <c r="AO95" s="144"/>
      <c r="AP95" s="144"/>
      <c r="AQ95" s="54">
        <f t="shared" si="53"/>
        <v>0</v>
      </c>
      <c r="AR95" s="55">
        <f t="shared" si="54"/>
        <v>4</v>
      </c>
      <c r="AS95" s="287">
        <f t="shared" si="55"/>
        <v>0</v>
      </c>
      <c r="AT95" s="57">
        <f t="shared" si="56"/>
        <v>4</v>
      </c>
      <c r="AU95" s="59"/>
    </row>
    <row r="96" spans="1:47" x14ac:dyDescent="0.25">
      <c r="A96" s="45">
        <f>A95+1</f>
        <v>76</v>
      </c>
      <c r="B96" s="46" t="s">
        <v>220</v>
      </c>
      <c r="C96" s="73" t="s">
        <v>163</v>
      </c>
      <c r="D96" s="47" t="s">
        <v>56</v>
      </c>
      <c r="E96" s="119">
        <v>41276</v>
      </c>
      <c r="F96" s="48">
        <f>VLOOKUP(B96,'[1]June,2013'!$B$6:$AT$100,45,0)</f>
        <v>1.5</v>
      </c>
      <c r="G96" s="48"/>
      <c r="H96" s="48"/>
      <c r="I96" s="49">
        <v>1</v>
      </c>
      <c r="J96" s="50">
        <f t="shared" si="52"/>
        <v>2.5</v>
      </c>
      <c r="K96" s="140"/>
      <c r="L96" s="51"/>
      <c r="M96" s="51"/>
      <c r="N96" s="133"/>
      <c r="O96" s="133"/>
      <c r="P96" s="51"/>
      <c r="Q96" s="206"/>
      <c r="R96" s="140"/>
      <c r="S96" s="51"/>
      <c r="T96" s="52"/>
      <c r="U96" s="137"/>
      <c r="V96" s="137"/>
      <c r="W96" s="52"/>
      <c r="X96" s="52"/>
      <c r="Y96" s="52"/>
      <c r="Z96" s="52"/>
      <c r="AA96" s="52"/>
      <c r="AB96" s="137"/>
      <c r="AC96" s="137"/>
      <c r="AD96" s="52"/>
      <c r="AE96" s="52"/>
      <c r="AF96" s="52"/>
      <c r="AG96" s="52"/>
      <c r="AH96" s="52"/>
      <c r="AI96" s="137"/>
      <c r="AJ96" s="137"/>
      <c r="AK96" s="52"/>
      <c r="AL96" s="52"/>
      <c r="AM96" s="144"/>
      <c r="AN96" s="144"/>
      <c r="AO96" s="144"/>
      <c r="AP96" s="144"/>
      <c r="AQ96" s="54">
        <f t="shared" si="53"/>
        <v>0</v>
      </c>
      <c r="AR96" s="55">
        <f t="shared" si="54"/>
        <v>2.5</v>
      </c>
      <c r="AS96" s="287">
        <f t="shared" si="55"/>
        <v>0</v>
      </c>
      <c r="AT96" s="57">
        <f t="shared" si="56"/>
        <v>2.5</v>
      </c>
      <c r="AU96" s="59"/>
    </row>
    <row r="97" spans="1:47" x14ac:dyDescent="0.25">
      <c r="A97" s="45">
        <f>A96+1</f>
        <v>77</v>
      </c>
      <c r="B97" s="89" t="s">
        <v>128</v>
      </c>
      <c r="C97" s="47" t="s">
        <v>129</v>
      </c>
      <c r="D97" s="47" t="s">
        <v>99</v>
      </c>
      <c r="E97" s="114">
        <v>41037</v>
      </c>
      <c r="F97" s="48">
        <f>VLOOKUP(B97,'[1]June,2013'!$B$6:$AT$100,45,0)</f>
        <v>1</v>
      </c>
      <c r="G97" s="48"/>
      <c r="H97" s="48"/>
      <c r="I97" s="49">
        <v>1</v>
      </c>
      <c r="J97" s="50">
        <f t="shared" si="52"/>
        <v>2</v>
      </c>
      <c r="K97" s="140"/>
      <c r="L97" s="51"/>
      <c r="M97" s="51"/>
      <c r="N97" s="133"/>
      <c r="O97" s="133"/>
      <c r="P97" s="51">
        <v>0.5</v>
      </c>
      <c r="Q97" s="206"/>
      <c r="R97" s="140"/>
      <c r="S97" s="51"/>
      <c r="T97" s="52"/>
      <c r="U97" s="137"/>
      <c r="V97" s="137"/>
      <c r="W97" s="52"/>
      <c r="X97" s="52"/>
      <c r="Y97" s="52"/>
      <c r="Z97" s="52"/>
      <c r="AA97" s="52"/>
      <c r="AB97" s="137"/>
      <c r="AC97" s="137"/>
      <c r="AD97" s="52"/>
      <c r="AE97" s="52"/>
      <c r="AF97" s="52"/>
      <c r="AG97" s="52"/>
      <c r="AH97" s="52"/>
      <c r="AI97" s="137"/>
      <c r="AJ97" s="137"/>
      <c r="AK97" s="52"/>
      <c r="AL97" s="52"/>
      <c r="AM97" s="52"/>
      <c r="AN97" s="52"/>
      <c r="AO97" s="52"/>
      <c r="AP97" s="52"/>
      <c r="AQ97" s="54">
        <f>SUM(K97:AP97)</f>
        <v>0.5</v>
      </c>
      <c r="AR97" s="55">
        <f t="shared" si="54"/>
        <v>1.5</v>
      </c>
      <c r="AS97" s="287">
        <f t="shared" si="55"/>
        <v>0</v>
      </c>
      <c r="AT97" s="57">
        <f t="shared" si="56"/>
        <v>1.5</v>
      </c>
      <c r="AU97" s="59"/>
    </row>
    <row r="98" spans="1:47" x14ac:dyDescent="0.25">
      <c r="A98" s="45">
        <f>A97+1</f>
        <v>78</v>
      </c>
      <c r="B98" s="46" t="s">
        <v>221</v>
      </c>
      <c r="C98" s="127" t="s">
        <v>183</v>
      </c>
      <c r="D98" s="47" t="s">
        <v>56</v>
      </c>
      <c r="E98" s="119">
        <v>41267</v>
      </c>
      <c r="F98" s="48">
        <f>VLOOKUP(B98,'[1]June,2013'!$B$6:$AT$100,45,0)</f>
        <v>2</v>
      </c>
      <c r="G98" s="48"/>
      <c r="H98" s="48"/>
      <c r="I98" s="49">
        <v>1</v>
      </c>
      <c r="J98" s="50">
        <f t="shared" si="52"/>
        <v>3</v>
      </c>
      <c r="K98" s="143"/>
      <c r="L98" s="98"/>
      <c r="M98" s="98"/>
      <c r="N98" s="136"/>
      <c r="O98" s="136"/>
      <c r="P98" s="98"/>
      <c r="Q98" s="211"/>
      <c r="R98" s="143"/>
      <c r="S98" s="98"/>
      <c r="T98" s="98">
        <v>1</v>
      </c>
      <c r="U98" s="136"/>
      <c r="V98" s="136"/>
      <c r="W98" s="98"/>
      <c r="X98" s="98"/>
      <c r="Y98" s="98"/>
      <c r="Z98" s="98"/>
      <c r="AA98" s="98"/>
      <c r="AB98" s="136"/>
      <c r="AC98" s="136"/>
      <c r="AD98" s="98"/>
      <c r="AE98" s="98"/>
      <c r="AF98" s="98"/>
      <c r="AG98" s="98"/>
      <c r="AH98" s="98"/>
      <c r="AI98" s="136"/>
      <c r="AJ98" s="136"/>
      <c r="AK98" s="98"/>
      <c r="AL98" s="98"/>
      <c r="AM98" s="143"/>
      <c r="AN98" s="143"/>
      <c r="AO98" s="143"/>
      <c r="AP98" s="143"/>
      <c r="AQ98" s="54">
        <f t="shared" si="53"/>
        <v>1</v>
      </c>
      <c r="AR98" s="55">
        <f t="shared" si="54"/>
        <v>2</v>
      </c>
      <c r="AS98" s="287">
        <f t="shared" si="55"/>
        <v>0</v>
      </c>
      <c r="AT98" s="57">
        <f t="shared" si="56"/>
        <v>2</v>
      </c>
      <c r="AU98" s="110"/>
    </row>
    <row r="99" spans="1:47" x14ac:dyDescent="0.25">
      <c r="A99" s="45">
        <f>A98+1</f>
        <v>79</v>
      </c>
      <c r="B99" s="46" t="s">
        <v>57</v>
      </c>
      <c r="C99" s="73" t="s">
        <v>58</v>
      </c>
      <c r="D99" s="47" t="s">
        <v>56</v>
      </c>
      <c r="E99" s="114">
        <v>39573</v>
      </c>
      <c r="F99" s="48">
        <f>VLOOKUP(B99,'[1]June,2013'!$B$6:$AT$100,45,0)</f>
        <v>4</v>
      </c>
      <c r="G99" s="48"/>
      <c r="H99" s="48"/>
      <c r="I99" s="49">
        <v>1</v>
      </c>
      <c r="J99" s="50">
        <f t="shared" si="52"/>
        <v>5</v>
      </c>
      <c r="K99" s="140"/>
      <c r="L99" s="51"/>
      <c r="M99" s="51"/>
      <c r="N99" s="133"/>
      <c r="O99" s="133"/>
      <c r="P99" s="51"/>
      <c r="Q99" s="206"/>
      <c r="R99" s="140"/>
      <c r="S99" s="51"/>
      <c r="T99" s="52"/>
      <c r="U99" s="137"/>
      <c r="V99" s="137"/>
      <c r="W99" s="52"/>
      <c r="X99" s="52"/>
      <c r="Y99" s="52"/>
      <c r="Z99" s="52"/>
      <c r="AA99" s="52"/>
      <c r="AB99" s="137"/>
      <c r="AC99" s="137"/>
      <c r="AD99" s="52"/>
      <c r="AE99" s="52"/>
      <c r="AF99" s="52"/>
      <c r="AG99" s="52"/>
      <c r="AH99" s="52"/>
      <c r="AI99" s="137"/>
      <c r="AJ99" s="137"/>
      <c r="AK99" s="52"/>
      <c r="AL99" s="52"/>
      <c r="AM99" s="52"/>
      <c r="AN99" s="52"/>
      <c r="AO99" s="52"/>
      <c r="AP99" s="52"/>
      <c r="AQ99" s="54">
        <f>SUM(K99:AP99)</f>
        <v>0</v>
      </c>
      <c r="AR99" s="55">
        <f t="shared" si="54"/>
        <v>5</v>
      </c>
      <c r="AS99" s="287">
        <f t="shared" si="55"/>
        <v>0</v>
      </c>
      <c r="AT99" s="57">
        <f t="shared" si="56"/>
        <v>5</v>
      </c>
      <c r="AU99" s="59"/>
    </row>
    <row r="100" spans="1:47" x14ac:dyDescent="0.25">
      <c r="A100" s="45">
        <f>A98+1</f>
        <v>79</v>
      </c>
      <c r="B100" s="46" t="s">
        <v>268</v>
      </c>
      <c r="C100" s="85" t="s">
        <v>269</v>
      </c>
      <c r="D100" s="47" t="s">
        <v>56</v>
      </c>
      <c r="E100" s="119">
        <v>41414</v>
      </c>
      <c r="F100" s="48">
        <f>VLOOKUP(B100,'[1]June,2013'!$B$6:$AT$100,45,0)</f>
        <v>0</v>
      </c>
      <c r="G100" s="48"/>
      <c r="H100" s="48"/>
      <c r="I100" s="49">
        <v>0.5</v>
      </c>
      <c r="J100" s="50">
        <f t="shared" si="52"/>
        <v>0.5</v>
      </c>
      <c r="K100" s="140"/>
      <c r="L100" s="51"/>
      <c r="M100" s="51"/>
      <c r="N100" s="133"/>
      <c r="O100" s="133"/>
      <c r="P100" s="51"/>
      <c r="Q100" s="206"/>
      <c r="R100" s="140"/>
      <c r="S100" s="51"/>
      <c r="T100" s="52">
        <v>0.5</v>
      </c>
      <c r="U100" s="137"/>
      <c r="V100" s="137"/>
      <c r="W100" s="52"/>
      <c r="X100" s="52"/>
      <c r="Y100" s="52"/>
      <c r="Z100" s="52"/>
      <c r="AA100" s="52"/>
      <c r="AB100" s="137"/>
      <c r="AC100" s="137"/>
      <c r="AD100" s="52"/>
      <c r="AE100" s="52"/>
      <c r="AF100" s="52"/>
      <c r="AG100" s="52"/>
      <c r="AH100" s="52"/>
      <c r="AI100" s="137"/>
      <c r="AJ100" s="137"/>
      <c r="AK100" s="52"/>
      <c r="AL100" s="52"/>
      <c r="AM100" s="144"/>
      <c r="AN100" s="144">
        <v>0.5</v>
      </c>
      <c r="AO100" s="144"/>
      <c r="AP100" s="144"/>
      <c r="AQ100" s="54">
        <f>SUM(K100:AP100)</f>
        <v>1</v>
      </c>
      <c r="AR100" s="55">
        <f t="shared" si="54"/>
        <v>-0.5</v>
      </c>
      <c r="AS100" s="287">
        <f t="shared" si="55"/>
        <v>-0.5</v>
      </c>
      <c r="AT100" s="57">
        <f t="shared" si="56"/>
        <v>0</v>
      </c>
      <c r="AU100" s="59"/>
    </row>
    <row r="101" spans="1:47" x14ac:dyDescent="0.25">
      <c r="A101" s="45">
        <f>A99+1</f>
        <v>80</v>
      </c>
      <c r="B101" s="46" t="s">
        <v>289</v>
      </c>
      <c r="C101" s="85" t="s">
        <v>290</v>
      </c>
      <c r="D101" s="47" t="s">
        <v>99</v>
      </c>
      <c r="E101" s="119">
        <v>41407</v>
      </c>
      <c r="F101" s="48">
        <v>0</v>
      </c>
      <c r="G101" s="301"/>
      <c r="H101" s="48"/>
      <c r="I101" s="49">
        <v>0.5</v>
      </c>
      <c r="J101" s="50">
        <f t="shared" si="52"/>
        <v>0.5</v>
      </c>
      <c r="K101" s="143"/>
      <c r="L101" s="98"/>
      <c r="M101" s="98"/>
      <c r="N101" s="136"/>
      <c r="O101" s="136"/>
      <c r="P101" s="98"/>
      <c r="Q101" s="211"/>
      <c r="R101" s="143"/>
      <c r="S101" s="98"/>
      <c r="T101" s="99"/>
      <c r="U101" s="147"/>
      <c r="V101" s="147"/>
      <c r="W101" s="99"/>
      <c r="X101" s="99"/>
      <c r="Y101" s="99"/>
      <c r="Z101" s="99"/>
      <c r="AA101" s="99"/>
      <c r="AB101" s="147"/>
      <c r="AC101" s="147"/>
      <c r="AD101" s="99"/>
      <c r="AE101" s="99"/>
      <c r="AF101" s="99"/>
      <c r="AG101" s="99"/>
      <c r="AH101" s="99"/>
      <c r="AI101" s="147"/>
      <c r="AJ101" s="147"/>
      <c r="AK101" s="99"/>
      <c r="AL101" s="99"/>
      <c r="AM101" s="293"/>
      <c r="AN101" s="293"/>
      <c r="AO101" s="293"/>
      <c r="AP101" s="293"/>
      <c r="AQ101" s="54">
        <f>SUM(K101:AP101)</f>
        <v>0</v>
      </c>
      <c r="AR101" s="55">
        <f t="shared" si="54"/>
        <v>0.5</v>
      </c>
      <c r="AS101" s="287">
        <f t="shared" si="55"/>
        <v>0</v>
      </c>
      <c r="AT101" s="57">
        <f t="shared" si="56"/>
        <v>0.5</v>
      </c>
      <c r="AU101" s="101"/>
    </row>
    <row r="102" spans="1:47" x14ac:dyDescent="0.25">
      <c r="A102" s="45">
        <f>A101+1</f>
        <v>81</v>
      </c>
      <c r="B102" s="46" t="s">
        <v>124</v>
      </c>
      <c r="C102" s="86" t="s">
        <v>291</v>
      </c>
      <c r="D102" s="47" t="s">
        <v>56</v>
      </c>
      <c r="E102" s="119">
        <v>41428</v>
      </c>
      <c r="F102" s="48">
        <v>0</v>
      </c>
      <c r="G102" s="301"/>
      <c r="H102" s="48"/>
      <c r="I102" s="49">
        <v>0</v>
      </c>
      <c r="J102" s="50">
        <v>0</v>
      </c>
      <c r="K102" s="143"/>
      <c r="L102" s="98"/>
      <c r="M102" s="98"/>
      <c r="N102" s="136"/>
      <c r="O102" s="136"/>
      <c r="P102" s="98"/>
      <c r="Q102" s="211"/>
      <c r="R102" s="143"/>
      <c r="S102" s="98"/>
      <c r="T102" s="99"/>
      <c r="U102" s="147"/>
      <c r="V102" s="147"/>
      <c r="W102" s="99"/>
      <c r="X102" s="99"/>
      <c r="Y102" s="99"/>
      <c r="Z102" s="99"/>
      <c r="AA102" s="99"/>
      <c r="AB102" s="147"/>
      <c r="AC102" s="147"/>
      <c r="AD102" s="99"/>
      <c r="AE102" s="99"/>
      <c r="AF102" s="99"/>
      <c r="AG102" s="99"/>
      <c r="AH102" s="99"/>
      <c r="AI102" s="147"/>
      <c r="AJ102" s="147"/>
      <c r="AK102" s="99"/>
      <c r="AL102" s="99"/>
      <c r="AM102" s="293"/>
      <c r="AN102" s="293"/>
      <c r="AO102" s="293"/>
      <c r="AP102" s="293"/>
      <c r="AQ102" s="54">
        <f>SUM(K102:AP102)</f>
        <v>0</v>
      </c>
      <c r="AR102" s="55">
        <f t="shared" si="54"/>
        <v>0</v>
      </c>
      <c r="AS102" s="287">
        <f t="shared" si="55"/>
        <v>0</v>
      </c>
      <c r="AT102" s="57">
        <f t="shared" si="56"/>
        <v>0</v>
      </c>
      <c r="AU102" s="101"/>
    </row>
    <row r="103" spans="1:47" x14ac:dyDescent="0.25">
      <c r="A103" s="45">
        <f>A102+1</f>
        <v>82</v>
      </c>
      <c r="B103" s="46" t="s">
        <v>222</v>
      </c>
      <c r="C103" s="127" t="s">
        <v>173</v>
      </c>
      <c r="D103" s="47" t="s">
        <v>56</v>
      </c>
      <c r="E103" s="119">
        <v>41325</v>
      </c>
      <c r="F103" s="48">
        <f>VLOOKUP(B103,'[1]June,2013'!$B$6:$AT$100,45,0)</f>
        <v>2.5</v>
      </c>
      <c r="H103" s="48"/>
      <c r="I103" s="49">
        <v>1</v>
      </c>
      <c r="J103" s="50">
        <f>F103+G103+H103+I103</f>
        <v>3.5</v>
      </c>
      <c r="K103" s="143"/>
      <c r="L103" s="98"/>
      <c r="M103" s="98"/>
      <c r="N103" s="136"/>
      <c r="O103" s="136"/>
      <c r="P103" s="98"/>
      <c r="Q103" s="211"/>
      <c r="R103" s="143"/>
      <c r="S103" s="98"/>
      <c r="T103" s="98"/>
      <c r="U103" s="136"/>
      <c r="V103" s="136"/>
      <c r="W103" s="98"/>
      <c r="X103" s="98"/>
      <c r="Y103" s="98"/>
      <c r="Z103" s="98"/>
      <c r="AA103" s="98"/>
      <c r="AB103" s="136"/>
      <c r="AC103" s="136"/>
      <c r="AD103" s="98"/>
      <c r="AE103" s="98"/>
      <c r="AF103" s="98"/>
      <c r="AG103" s="98"/>
      <c r="AH103" s="98"/>
      <c r="AI103" s="136"/>
      <c r="AJ103" s="136"/>
      <c r="AK103" s="98"/>
      <c r="AL103" s="98"/>
      <c r="AM103" s="143"/>
      <c r="AN103" s="143"/>
      <c r="AO103" s="143"/>
      <c r="AP103" s="143"/>
      <c r="AQ103" s="54">
        <f>SUM(K103:AP103)</f>
        <v>0</v>
      </c>
      <c r="AR103" s="55">
        <f t="shared" si="54"/>
        <v>3.5</v>
      </c>
      <c r="AS103" s="287">
        <f t="shared" si="55"/>
        <v>0</v>
      </c>
      <c r="AT103" s="57">
        <f t="shared" si="56"/>
        <v>3.5</v>
      </c>
      <c r="AU103" s="110"/>
    </row>
    <row r="104" spans="1:47" x14ac:dyDescent="0.25">
      <c r="A104" s="212">
        <v>15</v>
      </c>
      <c r="C104" s="38" t="s">
        <v>246</v>
      </c>
      <c r="D104" s="37"/>
      <c r="E104" s="115"/>
      <c r="F104" s="48"/>
      <c r="G104" s="38"/>
      <c r="H104" s="38"/>
      <c r="I104" s="38"/>
      <c r="J104" s="39"/>
      <c r="K104" s="109"/>
      <c r="L104" s="40"/>
      <c r="M104" s="40"/>
      <c r="N104" s="132"/>
      <c r="O104" s="132"/>
      <c r="P104" s="40"/>
      <c r="Q104" s="207"/>
      <c r="R104" s="294"/>
      <c r="S104" s="40"/>
      <c r="T104" s="40"/>
      <c r="U104" s="132"/>
      <c r="V104" s="132"/>
      <c r="W104" s="40"/>
      <c r="X104" s="40"/>
      <c r="Y104" s="40"/>
      <c r="Z104" s="40"/>
      <c r="AA104" s="40"/>
      <c r="AB104" s="132"/>
      <c r="AC104" s="132"/>
      <c r="AD104" s="40"/>
      <c r="AE104" s="217"/>
      <c r="AF104" s="40"/>
      <c r="AG104" s="40"/>
      <c r="AH104" s="40"/>
      <c r="AI104" s="132"/>
      <c r="AJ104" s="132"/>
      <c r="AK104" s="40" t="s">
        <v>292</v>
      </c>
      <c r="AL104" s="40"/>
      <c r="AM104" s="109"/>
      <c r="AN104" s="109"/>
      <c r="AO104" s="109"/>
      <c r="AP104" s="109"/>
      <c r="AQ104" s="38"/>
      <c r="AR104" s="38"/>
      <c r="AS104" s="285"/>
      <c r="AT104" s="42"/>
      <c r="AU104" s="42"/>
    </row>
    <row r="105" spans="1:47" x14ac:dyDescent="0.25">
      <c r="A105" s="45">
        <f>A103+1</f>
        <v>83</v>
      </c>
      <c r="B105" s="46" t="s">
        <v>254</v>
      </c>
      <c r="C105" s="73" t="s">
        <v>247</v>
      </c>
      <c r="D105" s="47" t="s">
        <v>99</v>
      </c>
      <c r="E105" s="119">
        <v>41374</v>
      </c>
      <c r="F105" s="48">
        <f>VLOOKUP(B105,'[1]June,2013'!$B$6:$AT$100,45,0)</f>
        <v>1</v>
      </c>
      <c r="G105" s="48"/>
      <c r="H105" s="48"/>
      <c r="I105" s="49">
        <v>1</v>
      </c>
      <c r="J105" s="50">
        <f>F105+G105+H105+I105</f>
        <v>2</v>
      </c>
      <c r="K105" s="140"/>
      <c r="L105" s="51"/>
      <c r="M105" s="51"/>
      <c r="N105" s="133"/>
      <c r="O105" s="133"/>
      <c r="P105" s="51"/>
      <c r="Q105" s="206"/>
      <c r="R105" s="140"/>
      <c r="S105" s="51"/>
      <c r="T105" s="52"/>
      <c r="U105" s="137"/>
      <c r="V105" s="137"/>
      <c r="W105" s="52"/>
      <c r="X105" s="52"/>
      <c r="Y105" s="52"/>
      <c r="Z105" s="52"/>
      <c r="AA105" s="52"/>
      <c r="AB105" s="137"/>
      <c r="AC105" s="137"/>
      <c r="AD105" s="52"/>
      <c r="AE105" s="52"/>
      <c r="AF105" s="52"/>
      <c r="AG105" s="52"/>
      <c r="AH105" s="52"/>
      <c r="AI105" s="137"/>
      <c r="AJ105" s="137"/>
      <c r="AK105" s="52"/>
      <c r="AL105" s="52"/>
      <c r="AM105" s="144"/>
      <c r="AN105" s="144"/>
      <c r="AO105" s="144"/>
      <c r="AP105" s="144"/>
      <c r="AQ105" s="54">
        <f t="shared" ref="AQ105:AQ106" si="57">SUM(K105:AP105)</f>
        <v>0</v>
      </c>
      <c r="AR105" s="55">
        <f>J105-AQ105</f>
        <v>2</v>
      </c>
      <c r="AS105" s="287">
        <f>IF(AR105&lt;0,AR105,0)</f>
        <v>0</v>
      </c>
      <c r="AT105" s="57">
        <f>AR105-AS105</f>
        <v>2</v>
      </c>
      <c r="AU105" s="59"/>
    </row>
    <row r="106" spans="1:47" x14ac:dyDescent="0.25">
      <c r="A106" s="45">
        <f>A105+1</f>
        <v>84</v>
      </c>
      <c r="B106" s="46" t="s">
        <v>255</v>
      </c>
      <c r="C106" s="73" t="s">
        <v>250</v>
      </c>
      <c r="D106" s="47" t="s">
        <v>99</v>
      </c>
      <c r="E106" s="119">
        <v>41379</v>
      </c>
      <c r="F106" s="48">
        <f>VLOOKUP(B106,'[1]June,2013'!$B$6:$AT$100,45,0)</f>
        <v>0.5</v>
      </c>
      <c r="G106" s="48"/>
      <c r="H106" s="48"/>
      <c r="I106" s="49">
        <v>1</v>
      </c>
      <c r="J106" s="50">
        <f>F106+G106+H106+I106</f>
        <v>1.5</v>
      </c>
      <c r="K106" s="140"/>
      <c r="L106" s="51"/>
      <c r="M106" s="51"/>
      <c r="N106" s="133"/>
      <c r="O106" s="133"/>
      <c r="P106" s="51"/>
      <c r="Q106" s="206"/>
      <c r="R106" s="140"/>
      <c r="S106" s="51"/>
      <c r="T106" s="52"/>
      <c r="U106" s="137"/>
      <c r="V106" s="137"/>
      <c r="W106" s="52"/>
      <c r="X106" s="52"/>
      <c r="Y106" s="52"/>
      <c r="Z106" s="52"/>
      <c r="AA106" s="52"/>
      <c r="AB106" s="137"/>
      <c r="AC106" s="137"/>
      <c r="AD106" s="52"/>
      <c r="AE106" s="52"/>
      <c r="AF106" s="52"/>
      <c r="AG106" s="52"/>
      <c r="AH106" s="52"/>
      <c r="AI106" s="137"/>
      <c r="AJ106" s="137"/>
      <c r="AK106" s="52"/>
      <c r="AL106" s="52"/>
      <c r="AM106" s="144"/>
      <c r="AN106" s="144"/>
      <c r="AO106" s="144"/>
      <c r="AP106" s="144"/>
      <c r="AQ106" s="54">
        <f t="shared" si="57"/>
        <v>0</v>
      </c>
      <c r="AR106" s="55">
        <f>J106-AQ106</f>
        <v>1.5</v>
      </c>
      <c r="AS106" s="287">
        <f>IF(AR106&lt;0,AR106,0)</f>
        <v>0</v>
      </c>
      <c r="AT106" s="57">
        <f>AR106-AS106</f>
        <v>1.5</v>
      </c>
      <c r="AU106" s="59"/>
    </row>
    <row r="107" spans="1:47" x14ac:dyDescent="0.25">
      <c r="A107" s="302">
        <f>A106+1</f>
        <v>85</v>
      </c>
      <c r="B107" s="303" t="s">
        <v>274</v>
      </c>
      <c r="C107" s="304" t="s">
        <v>275</v>
      </c>
      <c r="D107" s="69" t="s">
        <v>293</v>
      </c>
      <c r="E107" s="128">
        <v>41456</v>
      </c>
      <c r="F107" s="48">
        <v>0</v>
      </c>
      <c r="G107" s="70"/>
      <c r="H107" s="70"/>
      <c r="I107" s="159">
        <v>0</v>
      </c>
      <c r="J107" s="71">
        <v>0</v>
      </c>
      <c r="K107" s="143"/>
      <c r="L107" s="98"/>
      <c r="M107" s="98"/>
      <c r="N107" s="136"/>
      <c r="O107" s="136"/>
      <c r="P107" s="98"/>
      <c r="Q107" s="211"/>
      <c r="R107" s="305"/>
      <c r="S107" s="98"/>
      <c r="T107" s="99"/>
      <c r="U107" s="147"/>
      <c r="V107" s="147"/>
      <c r="W107" s="99"/>
      <c r="X107" s="99"/>
      <c r="Y107" s="99"/>
      <c r="Z107" s="99"/>
      <c r="AA107" s="99"/>
      <c r="AB107" s="147"/>
      <c r="AC107" s="147"/>
      <c r="AD107" s="99"/>
      <c r="AE107" s="306"/>
      <c r="AF107" s="99"/>
      <c r="AG107" s="99"/>
      <c r="AH107" s="99"/>
      <c r="AI107" s="147"/>
      <c r="AJ107" s="147"/>
      <c r="AK107" s="99"/>
      <c r="AL107" s="99"/>
      <c r="AM107" s="293"/>
      <c r="AN107" s="293"/>
      <c r="AO107" s="293"/>
      <c r="AP107" s="293"/>
      <c r="AQ107" s="54">
        <f t="shared" ref="AQ107" si="58">SUM(K107:AP107)</f>
        <v>0</v>
      </c>
      <c r="AR107" s="55">
        <f>J107-AQ107</f>
        <v>0</v>
      </c>
      <c r="AS107" s="287">
        <f>IF(AR107&lt;0,AR107,0)</f>
        <v>0</v>
      </c>
      <c r="AT107" s="57">
        <f>AR107-AS107</f>
        <v>0</v>
      </c>
      <c r="AU107" s="101"/>
    </row>
    <row r="108" spans="1:47" x14ac:dyDescent="0.25">
      <c r="F108" s="216">
        <f>SUM(F6:F107)</f>
        <v>264</v>
      </c>
      <c r="AM108" s="139"/>
      <c r="AN108" s="139"/>
      <c r="AO108" s="139"/>
      <c r="AP108" s="139"/>
      <c r="AT108" s="5">
        <f>SUM(AT5:AT107)</f>
        <v>330.5</v>
      </c>
    </row>
    <row r="109" spans="1:47" x14ac:dyDescent="0.25">
      <c r="AM109" s="139"/>
      <c r="AN109" s="139"/>
      <c r="AO109" s="139"/>
      <c r="AP109" s="139"/>
    </row>
  </sheetData>
  <customSheetViews>
    <customSheetView guid="{2A0E4364-AB45-4F94-A442-E548A39F1C61}" hiddenColumns="1">
      <selection activeCell="AO126" sqref="AO126"/>
      <pageMargins left="0.7" right="0.7" top="0.75" bottom="0.75" header="0.3" footer="0.3"/>
    </customSheetView>
    <customSheetView guid="{D25C78CA-95ED-43B0-83AB-8C4576FD0FBF}" hiddenColumns="1">
      <selection activeCell="AS11" sqref="AS11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VB109"/>
  <sheetViews>
    <sheetView topLeftCell="E88" workbookViewId="0">
      <selection activeCell="A9" sqref="A9"/>
    </sheetView>
  </sheetViews>
  <sheetFormatPr defaultRowHeight="15" x14ac:dyDescent="0.25"/>
  <cols>
    <col min="1" max="1" width="5.28515625" style="309" customWidth="1"/>
    <col min="2" max="2" width="13.5703125" customWidth="1"/>
    <col min="3" max="3" width="23.85546875" customWidth="1"/>
    <col min="4" max="4" width="11.5703125" customWidth="1"/>
    <col min="5" max="5" width="10.140625" style="129" bestFit="1" customWidth="1"/>
    <col min="6" max="6" width="6.42578125" customWidth="1"/>
    <col min="7" max="7" width="8.28515625" hidden="1" customWidth="1"/>
    <col min="8" max="8" width="7" customWidth="1"/>
    <col min="9" max="9" width="8.28515625" style="5" customWidth="1"/>
    <col min="10" max="10" width="11" style="10" bestFit="1" customWidth="1"/>
    <col min="11" max="11" width="3.42578125" style="139" customWidth="1"/>
    <col min="12" max="15" width="3.42578125" customWidth="1"/>
    <col min="16" max="16" width="6.85546875" bestFit="1" customWidth="1"/>
    <col min="17" max="17" width="3.42578125" customWidth="1"/>
    <col min="18" max="18" width="3.42578125" style="139" customWidth="1"/>
    <col min="19" max="30" width="3.42578125" customWidth="1"/>
    <col min="31" max="31" width="7.7109375" bestFit="1" customWidth="1"/>
    <col min="32" max="36" width="3.42578125" customWidth="1"/>
    <col min="37" max="37" width="3.42578125" style="312" customWidth="1"/>
    <col min="38" max="38" width="2.7109375" style="312" bestFit="1" customWidth="1"/>
    <col min="39" max="39" width="4.5703125" style="3" customWidth="1"/>
    <col min="40" max="40" width="6.7109375" customWidth="1"/>
    <col min="41" max="41" width="8" style="281" customWidth="1"/>
    <col min="42" max="42" width="8.28515625" style="5" customWidth="1"/>
    <col min="43" max="43" width="10.28515625" customWidth="1"/>
    <col min="44" max="44" width="7" customWidth="1"/>
    <col min="45" max="67" width="9.140625" customWidth="1"/>
    <col min="244" max="244" width="5.28515625" customWidth="1"/>
    <col min="245" max="245" width="9.140625" hidden="1" customWidth="1"/>
    <col min="246" max="246" width="17.42578125" customWidth="1"/>
    <col min="247" max="247" width="10" bestFit="1" customWidth="1"/>
    <col min="248" max="248" width="7.85546875" customWidth="1"/>
    <col min="249" max="249" width="6.42578125" customWidth="1"/>
    <col min="250" max="250" width="9.140625" hidden="1" customWidth="1"/>
    <col min="251" max="251" width="7" customWidth="1"/>
    <col min="252" max="252" width="6" customWidth="1"/>
    <col min="253" max="253" width="7.7109375" customWidth="1"/>
    <col min="254" max="284" width="3.42578125" customWidth="1"/>
    <col min="285" max="285" width="4.5703125" customWidth="1"/>
    <col min="286" max="286" width="6.7109375" customWidth="1"/>
    <col min="287" max="287" width="8" customWidth="1"/>
    <col min="288" max="288" width="8.28515625" customWidth="1"/>
    <col min="289" max="297" width="3.42578125" customWidth="1"/>
    <col min="298" max="298" width="4.28515625" customWidth="1"/>
    <col min="299" max="299" width="10.28515625" customWidth="1"/>
    <col min="300" max="300" width="7" customWidth="1"/>
    <col min="301" max="323" width="9.140625" customWidth="1"/>
    <col min="500" max="500" width="5.28515625" customWidth="1"/>
    <col min="501" max="501" width="9.140625" hidden="1" customWidth="1"/>
    <col min="502" max="502" width="17.42578125" customWidth="1"/>
    <col min="503" max="503" width="10" bestFit="1" customWidth="1"/>
    <col min="504" max="504" width="7.85546875" customWidth="1"/>
    <col min="505" max="505" width="6.42578125" customWidth="1"/>
    <col min="506" max="506" width="9.140625" hidden="1" customWidth="1"/>
    <col min="507" max="507" width="7" customWidth="1"/>
    <col min="508" max="508" width="6" customWidth="1"/>
    <col min="509" max="509" width="7.7109375" customWidth="1"/>
    <col min="510" max="540" width="3.42578125" customWidth="1"/>
    <col min="541" max="541" width="4.5703125" customWidth="1"/>
    <col min="542" max="542" width="6.7109375" customWidth="1"/>
    <col min="543" max="543" width="8" customWidth="1"/>
    <col min="544" max="544" width="8.28515625" customWidth="1"/>
    <col min="545" max="553" width="3.42578125" customWidth="1"/>
    <col min="554" max="554" width="4.28515625" customWidth="1"/>
    <col min="555" max="555" width="10.28515625" customWidth="1"/>
    <col min="556" max="556" width="7" customWidth="1"/>
    <col min="557" max="579" width="9.140625" customWidth="1"/>
    <col min="756" max="756" width="5.28515625" customWidth="1"/>
    <col min="757" max="757" width="9.140625" hidden="1" customWidth="1"/>
    <col min="758" max="758" width="17.42578125" customWidth="1"/>
    <col min="759" max="759" width="10" bestFit="1" customWidth="1"/>
    <col min="760" max="760" width="7.85546875" customWidth="1"/>
    <col min="761" max="761" width="6.42578125" customWidth="1"/>
    <col min="762" max="762" width="9.140625" hidden="1" customWidth="1"/>
    <col min="763" max="763" width="7" customWidth="1"/>
    <col min="764" max="764" width="6" customWidth="1"/>
    <col min="765" max="765" width="7.7109375" customWidth="1"/>
    <col min="766" max="796" width="3.42578125" customWidth="1"/>
    <col min="797" max="797" width="4.5703125" customWidth="1"/>
    <col min="798" max="798" width="6.7109375" customWidth="1"/>
    <col min="799" max="799" width="8" customWidth="1"/>
    <col min="800" max="800" width="8.28515625" customWidth="1"/>
    <col min="801" max="809" width="3.42578125" customWidth="1"/>
    <col min="810" max="810" width="4.28515625" customWidth="1"/>
    <col min="811" max="811" width="10.28515625" customWidth="1"/>
    <col min="812" max="812" width="7" customWidth="1"/>
    <col min="813" max="835" width="9.140625" customWidth="1"/>
    <col min="1012" max="1012" width="5.28515625" customWidth="1"/>
    <col min="1013" max="1013" width="9.140625" hidden="1" customWidth="1"/>
    <col min="1014" max="1014" width="17.42578125" customWidth="1"/>
    <col min="1015" max="1015" width="10" bestFit="1" customWidth="1"/>
    <col min="1016" max="1016" width="7.85546875" customWidth="1"/>
    <col min="1017" max="1017" width="6.42578125" customWidth="1"/>
    <col min="1018" max="1018" width="9.140625" hidden="1" customWidth="1"/>
    <col min="1019" max="1019" width="7" customWidth="1"/>
    <col min="1020" max="1020" width="6" customWidth="1"/>
    <col min="1021" max="1021" width="7.7109375" customWidth="1"/>
    <col min="1022" max="1052" width="3.42578125" customWidth="1"/>
    <col min="1053" max="1053" width="4.5703125" customWidth="1"/>
    <col min="1054" max="1054" width="6.7109375" customWidth="1"/>
    <col min="1055" max="1055" width="8" customWidth="1"/>
    <col min="1056" max="1056" width="8.28515625" customWidth="1"/>
    <col min="1057" max="1065" width="3.42578125" customWidth="1"/>
    <col min="1066" max="1066" width="4.28515625" customWidth="1"/>
    <col min="1067" max="1067" width="10.28515625" customWidth="1"/>
    <col min="1068" max="1068" width="7" customWidth="1"/>
    <col min="1069" max="1091" width="9.140625" customWidth="1"/>
    <col min="1268" max="1268" width="5.28515625" customWidth="1"/>
    <col min="1269" max="1269" width="9.140625" hidden="1" customWidth="1"/>
    <col min="1270" max="1270" width="17.42578125" customWidth="1"/>
    <col min="1271" max="1271" width="10" bestFit="1" customWidth="1"/>
    <col min="1272" max="1272" width="7.85546875" customWidth="1"/>
    <col min="1273" max="1273" width="6.42578125" customWidth="1"/>
    <col min="1274" max="1274" width="9.140625" hidden="1" customWidth="1"/>
    <col min="1275" max="1275" width="7" customWidth="1"/>
    <col min="1276" max="1276" width="6" customWidth="1"/>
    <col min="1277" max="1277" width="7.7109375" customWidth="1"/>
    <col min="1278" max="1308" width="3.42578125" customWidth="1"/>
    <col min="1309" max="1309" width="4.5703125" customWidth="1"/>
    <col min="1310" max="1310" width="6.7109375" customWidth="1"/>
    <col min="1311" max="1311" width="8" customWidth="1"/>
    <col min="1312" max="1312" width="8.28515625" customWidth="1"/>
    <col min="1313" max="1321" width="3.42578125" customWidth="1"/>
    <col min="1322" max="1322" width="4.28515625" customWidth="1"/>
    <col min="1323" max="1323" width="10.28515625" customWidth="1"/>
    <col min="1324" max="1324" width="7" customWidth="1"/>
    <col min="1325" max="1347" width="9.140625" customWidth="1"/>
    <col min="1524" max="1524" width="5.28515625" customWidth="1"/>
    <col min="1525" max="1525" width="9.140625" hidden="1" customWidth="1"/>
    <col min="1526" max="1526" width="17.42578125" customWidth="1"/>
    <col min="1527" max="1527" width="10" bestFit="1" customWidth="1"/>
    <col min="1528" max="1528" width="7.85546875" customWidth="1"/>
    <col min="1529" max="1529" width="6.42578125" customWidth="1"/>
    <col min="1530" max="1530" width="9.140625" hidden="1" customWidth="1"/>
    <col min="1531" max="1531" width="7" customWidth="1"/>
    <col min="1532" max="1532" width="6" customWidth="1"/>
    <col min="1533" max="1533" width="7.7109375" customWidth="1"/>
    <col min="1534" max="1564" width="3.42578125" customWidth="1"/>
    <col min="1565" max="1565" width="4.5703125" customWidth="1"/>
    <col min="1566" max="1566" width="6.7109375" customWidth="1"/>
    <col min="1567" max="1567" width="8" customWidth="1"/>
    <col min="1568" max="1568" width="8.28515625" customWidth="1"/>
    <col min="1569" max="1577" width="3.42578125" customWidth="1"/>
    <col min="1578" max="1578" width="4.28515625" customWidth="1"/>
    <col min="1579" max="1579" width="10.28515625" customWidth="1"/>
    <col min="1580" max="1580" width="7" customWidth="1"/>
    <col min="1581" max="1603" width="9.140625" customWidth="1"/>
    <col min="1780" max="1780" width="5.28515625" customWidth="1"/>
    <col min="1781" max="1781" width="9.140625" hidden="1" customWidth="1"/>
    <col min="1782" max="1782" width="17.42578125" customWidth="1"/>
    <col min="1783" max="1783" width="10" bestFit="1" customWidth="1"/>
    <col min="1784" max="1784" width="7.85546875" customWidth="1"/>
    <col min="1785" max="1785" width="6.42578125" customWidth="1"/>
    <col min="1786" max="1786" width="9.140625" hidden="1" customWidth="1"/>
    <col min="1787" max="1787" width="7" customWidth="1"/>
    <col min="1788" max="1788" width="6" customWidth="1"/>
    <col min="1789" max="1789" width="7.7109375" customWidth="1"/>
    <col min="1790" max="1820" width="3.42578125" customWidth="1"/>
    <col min="1821" max="1821" width="4.5703125" customWidth="1"/>
    <col min="1822" max="1822" width="6.7109375" customWidth="1"/>
    <col min="1823" max="1823" width="8" customWidth="1"/>
    <col min="1824" max="1824" width="8.28515625" customWidth="1"/>
    <col min="1825" max="1833" width="3.42578125" customWidth="1"/>
    <col min="1834" max="1834" width="4.28515625" customWidth="1"/>
    <col min="1835" max="1835" width="10.28515625" customWidth="1"/>
    <col min="1836" max="1836" width="7" customWidth="1"/>
    <col min="1837" max="1859" width="9.140625" customWidth="1"/>
    <col min="2036" max="2036" width="5.28515625" customWidth="1"/>
    <col min="2037" max="2037" width="9.140625" hidden="1" customWidth="1"/>
    <col min="2038" max="2038" width="17.42578125" customWidth="1"/>
    <col min="2039" max="2039" width="10" bestFit="1" customWidth="1"/>
    <col min="2040" max="2040" width="7.85546875" customWidth="1"/>
    <col min="2041" max="2041" width="6.42578125" customWidth="1"/>
    <col min="2042" max="2042" width="9.140625" hidden="1" customWidth="1"/>
    <col min="2043" max="2043" width="7" customWidth="1"/>
    <col min="2044" max="2044" width="6" customWidth="1"/>
    <col min="2045" max="2045" width="7.7109375" customWidth="1"/>
    <col min="2046" max="2076" width="3.42578125" customWidth="1"/>
    <col min="2077" max="2077" width="4.5703125" customWidth="1"/>
    <col min="2078" max="2078" width="6.7109375" customWidth="1"/>
    <col min="2079" max="2079" width="8" customWidth="1"/>
    <col min="2080" max="2080" width="8.28515625" customWidth="1"/>
    <col min="2081" max="2089" width="3.42578125" customWidth="1"/>
    <col min="2090" max="2090" width="4.28515625" customWidth="1"/>
    <col min="2091" max="2091" width="10.28515625" customWidth="1"/>
    <col min="2092" max="2092" width="7" customWidth="1"/>
    <col min="2093" max="2115" width="9.140625" customWidth="1"/>
    <col min="2292" max="2292" width="5.28515625" customWidth="1"/>
    <col min="2293" max="2293" width="9.140625" hidden="1" customWidth="1"/>
    <col min="2294" max="2294" width="17.42578125" customWidth="1"/>
    <col min="2295" max="2295" width="10" bestFit="1" customWidth="1"/>
    <col min="2296" max="2296" width="7.85546875" customWidth="1"/>
    <col min="2297" max="2297" width="6.42578125" customWidth="1"/>
    <col min="2298" max="2298" width="9.140625" hidden="1" customWidth="1"/>
    <col min="2299" max="2299" width="7" customWidth="1"/>
    <col min="2300" max="2300" width="6" customWidth="1"/>
    <col min="2301" max="2301" width="7.7109375" customWidth="1"/>
    <col min="2302" max="2332" width="3.42578125" customWidth="1"/>
    <col min="2333" max="2333" width="4.5703125" customWidth="1"/>
    <col min="2334" max="2334" width="6.7109375" customWidth="1"/>
    <col min="2335" max="2335" width="8" customWidth="1"/>
    <col min="2336" max="2336" width="8.28515625" customWidth="1"/>
    <col min="2337" max="2345" width="3.42578125" customWidth="1"/>
    <col min="2346" max="2346" width="4.28515625" customWidth="1"/>
    <col min="2347" max="2347" width="10.28515625" customWidth="1"/>
    <col min="2348" max="2348" width="7" customWidth="1"/>
    <col min="2349" max="2371" width="9.140625" customWidth="1"/>
    <col min="2548" max="2548" width="5.28515625" customWidth="1"/>
    <col min="2549" max="2549" width="9.140625" hidden="1" customWidth="1"/>
    <col min="2550" max="2550" width="17.42578125" customWidth="1"/>
    <col min="2551" max="2551" width="10" bestFit="1" customWidth="1"/>
    <col min="2552" max="2552" width="7.85546875" customWidth="1"/>
    <col min="2553" max="2553" width="6.42578125" customWidth="1"/>
    <col min="2554" max="2554" width="9.140625" hidden="1" customWidth="1"/>
    <col min="2555" max="2555" width="7" customWidth="1"/>
    <col min="2556" max="2556" width="6" customWidth="1"/>
    <col min="2557" max="2557" width="7.7109375" customWidth="1"/>
    <col min="2558" max="2588" width="3.42578125" customWidth="1"/>
    <col min="2589" max="2589" width="4.5703125" customWidth="1"/>
    <col min="2590" max="2590" width="6.7109375" customWidth="1"/>
    <col min="2591" max="2591" width="8" customWidth="1"/>
    <col min="2592" max="2592" width="8.28515625" customWidth="1"/>
    <col min="2593" max="2601" width="3.42578125" customWidth="1"/>
    <col min="2602" max="2602" width="4.28515625" customWidth="1"/>
    <col min="2603" max="2603" width="10.28515625" customWidth="1"/>
    <col min="2604" max="2604" width="7" customWidth="1"/>
    <col min="2605" max="2627" width="9.140625" customWidth="1"/>
    <col min="2804" max="2804" width="5.28515625" customWidth="1"/>
    <col min="2805" max="2805" width="9.140625" hidden="1" customWidth="1"/>
    <col min="2806" max="2806" width="17.42578125" customWidth="1"/>
    <col min="2807" max="2807" width="10" bestFit="1" customWidth="1"/>
    <col min="2808" max="2808" width="7.85546875" customWidth="1"/>
    <col min="2809" max="2809" width="6.42578125" customWidth="1"/>
    <col min="2810" max="2810" width="9.140625" hidden="1" customWidth="1"/>
    <col min="2811" max="2811" width="7" customWidth="1"/>
    <col min="2812" max="2812" width="6" customWidth="1"/>
    <col min="2813" max="2813" width="7.7109375" customWidth="1"/>
    <col min="2814" max="2844" width="3.42578125" customWidth="1"/>
    <col min="2845" max="2845" width="4.5703125" customWidth="1"/>
    <col min="2846" max="2846" width="6.7109375" customWidth="1"/>
    <col min="2847" max="2847" width="8" customWidth="1"/>
    <col min="2848" max="2848" width="8.28515625" customWidth="1"/>
    <col min="2849" max="2857" width="3.42578125" customWidth="1"/>
    <col min="2858" max="2858" width="4.28515625" customWidth="1"/>
    <col min="2859" max="2859" width="10.28515625" customWidth="1"/>
    <col min="2860" max="2860" width="7" customWidth="1"/>
    <col min="2861" max="2883" width="9.140625" customWidth="1"/>
    <col min="3060" max="3060" width="5.28515625" customWidth="1"/>
    <col min="3061" max="3061" width="9.140625" hidden="1" customWidth="1"/>
    <col min="3062" max="3062" width="17.42578125" customWidth="1"/>
    <col min="3063" max="3063" width="10" bestFit="1" customWidth="1"/>
    <col min="3064" max="3064" width="7.85546875" customWidth="1"/>
    <col min="3065" max="3065" width="6.42578125" customWidth="1"/>
    <col min="3066" max="3066" width="9.140625" hidden="1" customWidth="1"/>
    <col min="3067" max="3067" width="7" customWidth="1"/>
    <col min="3068" max="3068" width="6" customWidth="1"/>
    <col min="3069" max="3069" width="7.7109375" customWidth="1"/>
    <col min="3070" max="3100" width="3.42578125" customWidth="1"/>
    <col min="3101" max="3101" width="4.5703125" customWidth="1"/>
    <col min="3102" max="3102" width="6.7109375" customWidth="1"/>
    <col min="3103" max="3103" width="8" customWidth="1"/>
    <col min="3104" max="3104" width="8.28515625" customWidth="1"/>
    <col min="3105" max="3113" width="3.42578125" customWidth="1"/>
    <col min="3114" max="3114" width="4.28515625" customWidth="1"/>
    <col min="3115" max="3115" width="10.28515625" customWidth="1"/>
    <col min="3116" max="3116" width="7" customWidth="1"/>
    <col min="3117" max="3139" width="9.140625" customWidth="1"/>
    <col min="3316" max="3316" width="5.28515625" customWidth="1"/>
    <col min="3317" max="3317" width="9.140625" hidden="1" customWidth="1"/>
    <col min="3318" max="3318" width="17.42578125" customWidth="1"/>
    <col min="3319" max="3319" width="10" bestFit="1" customWidth="1"/>
    <col min="3320" max="3320" width="7.85546875" customWidth="1"/>
    <col min="3321" max="3321" width="6.42578125" customWidth="1"/>
    <col min="3322" max="3322" width="9.140625" hidden="1" customWidth="1"/>
    <col min="3323" max="3323" width="7" customWidth="1"/>
    <col min="3324" max="3324" width="6" customWidth="1"/>
    <col min="3325" max="3325" width="7.7109375" customWidth="1"/>
    <col min="3326" max="3356" width="3.42578125" customWidth="1"/>
    <col min="3357" max="3357" width="4.5703125" customWidth="1"/>
    <col min="3358" max="3358" width="6.7109375" customWidth="1"/>
    <col min="3359" max="3359" width="8" customWidth="1"/>
    <col min="3360" max="3360" width="8.28515625" customWidth="1"/>
    <col min="3361" max="3369" width="3.42578125" customWidth="1"/>
    <col min="3370" max="3370" width="4.28515625" customWidth="1"/>
    <col min="3371" max="3371" width="10.28515625" customWidth="1"/>
    <col min="3372" max="3372" width="7" customWidth="1"/>
    <col min="3373" max="3395" width="9.140625" customWidth="1"/>
    <col min="3572" max="3572" width="5.28515625" customWidth="1"/>
    <col min="3573" max="3573" width="9.140625" hidden="1" customWidth="1"/>
    <col min="3574" max="3574" width="17.42578125" customWidth="1"/>
    <col min="3575" max="3575" width="10" bestFit="1" customWidth="1"/>
    <col min="3576" max="3576" width="7.85546875" customWidth="1"/>
    <col min="3577" max="3577" width="6.42578125" customWidth="1"/>
    <col min="3578" max="3578" width="9.140625" hidden="1" customWidth="1"/>
    <col min="3579" max="3579" width="7" customWidth="1"/>
    <col min="3580" max="3580" width="6" customWidth="1"/>
    <col min="3581" max="3581" width="7.7109375" customWidth="1"/>
    <col min="3582" max="3612" width="3.42578125" customWidth="1"/>
    <col min="3613" max="3613" width="4.5703125" customWidth="1"/>
    <col min="3614" max="3614" width="6.7109375" customWidth="1"/>
    <col min="3615" max="3615" width="8" customWidth="1"/>
    <col min="3616" max="3616" width="8.28515625" customWidth="1"/>
    <col min="3617" max="3625" width="3.42578125" customWidth="1"/>
    <col min="3626" max="3626" width="4.28515625" customWidth="1"/>
    <col min="3627" max="3627" width="10.28515625" customWidth="1"/>
    <col min="3628" max="3628" width="7" customWidth="1"/>
    <col min="3629" max="3651" width="9.140625" customWidth="1"/>
    <col min="3828" max="3828" width="5.28515625" customWidth="1"/>
    <col min="3829" max="3829" width="9.140625" hidden="1" customWidth="1"/>
    <col min="3830" max="3830" width="17.42578125" customWidth="1"/>
    <col min="3831" max="3831" width="10" bestFit="1" customWidth="1"/>
    <col min="3832" max="3832" width="7.85546875" customWidth="1"/>
    <col min="3833" max="3833" width="6.42578125" customWidth="1"/>
    <col min="3834" max="3834" width="9.140625" hidden="1" customWidth="1"/>
    <col min="3835" max="3835" width="7" customWidth="1"/>
    <col min="3836" max="3836" width="6" customWidth="1"/>
    <col min="3837" max="3837" width="7.7109375" customWidth="1"/>
    <col min="3838" max="3868" width="3.42578125" customWidth="1"/>
    <col min="3869" max="3869" width="4.5703125" customWidth="1"/>
    <col min="3870" max="3870" width="6.7109375" customWidth="1"/>
    <col min="3871" max="3871" width="8" customWidth="1"/>
    <col min="3872" max="3872" width="8.28515625" customWidth="1"/>
    <col min="3873" max="3881" width="3.42578125" customWidth="1"/>
    <col min="3882" max="3882" width="4.28515625" customWidth="1"/>
    <col min="3883" max="3883" width="10.28515625" customWidth="1"/>
    <col min="3884" max="3884" width="7" customWidth="1"/>
    <col min="3885" max="3907" width="9.140625" customWidth="1"/>
    <col min="4084" max="4084" width="5.28515625" customWidth="1"/>
    <col min="4085" max="4085" width="9.140625" hidden="1" customWidth="1"/>
    <col min="4086" max="4086" width="17.42578125" customWidth="1"/>
    <col min="4087" max="4087" width="10" bestFit="1" customWidth="1"/>
    <col min="4088" max="4088" width="7.85546875" customWidth="1"/>
    <col min="4089" max="4089" width="6.42578125" customWidth="1"/>
    <col min="4090" max="4090" width="9.140625" hidden="1" customWidth="1"/>
    <col min="4091" max="4091" width="7" customWidth="1"/>
    <col min="4092" max="4092" width="6" customWidth="1"/>
    <col min="4093" max="4093" width="7.7109375" customWidth="1"/>
    <col min="4094" max="4124" width="3.42578125" customWidth="1"/>
    <col min="4125" max="4125" width="4.5703125" customWidth="1"/>
    <col min="4126" max="4126" width="6.7109375" customWidth="1"/>
    <col min="4127" max="4127" width="8" customWidth="1"/>
    <col min="4128" max="4128" width="8.28515625" customWidth="1"/>
    <col min="4129" max="4137" width="3.42578125" customWidth="1"/>
    <col min="4138" max="4138" width="4.28515625" customWidth="1"/>
    <col min="4139" max="4139" width="10.28515625" customWidth="1"/>
    <col min="4140" max="4140" width="7" customWidth="1"/>
    <col min="4141" max="4163" width="9.140625" customWidth="1"/>
    <col min="4340" max="4340" width="5.28515625" customWidth="1"/>
    <col min="4341" max="4341" width="9.140625" hidden="1" customWidth="1"/>
    <col min="4342" max="4342" width="17.42578125" customWidth="1"/>
    <col min="4343" max="4343" width="10" bestFit="1" customWidth="1"/>
    <col min="4344" max="4344" width="7.85546875" customWidth="1"/>
    <col min="4345" max="4345" width="6.42578125" customWidth="1"/>
    <col min="4346" max="4346" width="9.140625" hidden="1" customWidth="1"/>
    <col min="4347" max="4347" width="7" customWidth="1"/>
    <col min="4348" max="4348" width="6" customWidth="1"/>
    <col min="4349" max="4349" width="7.7109375" customWidth="1"/>
    <col min="4350" max="4380" width="3.42578125" customWidth="1"/>
    <col min="4381" max="4381" width="4.5703125" customWidth="1"/>
    <col min="4382" max="4382" width="6.7109375" customWidth="1"/>
    <col min="4383" max="4383" width="8" customWidth="1"/>
    <col min="4384" max="4384" width="8.28515625" customWidth="1"/>
    <col min="4385" max="4393" width="3.42578125" customWidth="1"/>
    <col min="4394" max="4394" width="4.28515625" customWidth="1"/>
    <col min="4395" max="4395" width="10.28515625" customWidth="1"/>
    <col min="4396" max="4396" width="7" customWidth="1"/>
    <col min="4397" max="4419" width="9.140625" customWidth="1"/>
    <col min="4596" max="4596" width="5.28515625" customWidth="1"/>
    <col min="4597" max="4597" width="9.140625" hidden="1" customWidth="1"/>
    <col min="4598" max="4598" width="17.42578125" customWidth="1"/>
    <col min="4599" max="4599" width="10" bestFit="1" customWidth="1"/>
    <col min="4600" max="4600" width="7.85546875" customWidth="1"/>
    <col min="4601" max="4601" width="6.42578125" customWidth="1"/>
    <col min="4602" max="4602" width="9.140625" hidden="1" customWidth="1"/>
    <col min="4603" max="4603" width="7" customWidth="1"/>
    <col min="4604" max="4604" width="6" customWidth="1"/>
    <col min="4605" max="4605" width="7.7109375" customWidth="1"/>
    <col min="4606" max="4636" width="3.42578125" customWidth="1"/>
    <col min="4637" max="4637" width="4.5703125" customWidth="1"/>
    <col min="4638" max="4638" width="6.7109375" customWidth="1"/>
    <col min="4639" max="4639" width="8" customWidth="1"/>
    <col min="4640" max="4640" width="8.28515625" customWidth="1"/>
    <col min="4641" max="4649" width="3.42578125" customWidth="1"/>
    <col min="4650" max="4650" width="4.28515625" customWidth="1"/>
    <col min="4651" max="4651" width="10.28515625" customWidth="1"/>
    <col min="4652" max="4652" width="7" customWidth="1"/>
    <col min="4653" max="4675" width="9.140625" customWidth="1"/>
    <col min="4852" max="4852" width="5.28515625" customWidth="1"/>
    <col min="4853" max="4853" width="9.140625" hidden="1" customWidth="1"/>
    <col min="4854" max="4854" width="17.42578125" customWidth="1"/>
    <col min="4855" max="4855" width="10" bestFit="1" customWidth="1"/>
    <col min="4856" max="4856" width="7.85546875" customWidth="1"/>
    <col min="4857" max="4857" width="6.42578125" customWidth="1"/>
    <col min="4858" max="4858" width="9.140625" hidden="1" customWidth="1"/>
    <col min="4859" max="4859" width="7" customWidth="1"/>
    <col min="4860" max="4860" width="6" customWidth="1"/>
    <col min="4861" max="4861" width="7.7109375" customWidth="1"/>
    <col min="4862" max="4892" width="3.42578125" customWidth="1"/>
    <col min="4893" max="4893" width="4.5703125" customWidth="1"/>
    <col min="4894" max="4894" width="6.7109375" customWidth="1"/>
    <col min="4895" max="4895" width="8" customWidth="1"/>
    <col min="4896" max="4896" width="8.28515625" customWidth="1"/>
    <col min="4897" max="4905" width="3.42578125" customWidth="1"/>
    <col min="4906" max="4906" width="4.28515625" customWidth="1"/>
    <col min="4907" max="4907" width="10.28515625" customWidth="1"/>
    <col min="4908" max="4908" width="7" customWidth="1"/>
    <col min="4909" max="4931" width="9.140625" customWidth="1"/>
    <col min="5108" max="5108" width="5.28515625" customWidth="1"/>
    <col min="5109" max="5109" width="9.140625" hidden="1" customWidth="1"/>
    <col min="5110" max="5110" width="17.42578125" customWidth="1"/>
    <col min="5111" max="5111" width="10" bestFit="1" customWidth="1"/>
    <col min="5112" max="5112" width="7.85546875" customWidth="1"/>
    <col min="5113" max="5113" width="6.42578125" customWidth="1"/>
    <col min="5114" max="5114" width="9.140625" hidden="1" customWidth="1"/>
    <col min="5115" max="5115" width="7" customWidth="1"/>
    <col min="5116" max="5116" width="6" customWidth="1"/>
    <col min="5117" max="5117" width="7.7109375" customWidth="1"/>
    <col min="5118" max="5148" width="3.42578125" customWidth="1"/>
    <col min="5149" max="5149" width="4.5703125" customWidth="1"/>
    <col min="5150" max="5150" width="6.7109375" customWidth="1"/>
    <col min="5151" max="5151" width="8" customWidth="1"/>
    <col min="5152" max="5152" width="8.28515625" customWidth="1"/>
    <col min="5153" max="5161" width="3.42578125" customWidth="1"/>
    <col min="5162" max="5162" width="4.28515625" customWidth="1"/>
    <col min="5163" max="5163" width="10.28515625" customWidth="1"/>
    <col min="5164" max="5164" width="7" customWidth="1"/>
    <col min="5165" max="5187" width="9.140625" customWidth="1"/>
    <col min="5364" max="5364" width="5.28515625" customWidth="1"/>
    <col min="5365" max="5365" width="9.140625" hidden="1" customWidth="1"/>
    <col min="5366" max="5366" width="17.42578125" customWidth="1"/>
    <col min="5367" max="5367" width="10" bestFit="1" customWidth="1"/>
    <col min="5368" max="5368" width="7.85546875" customWidth="1"/>
    <col min="5369" max="5369" width="6.42578125" customWidth="1"/>
    <col min="5370" max="5370" width="9.140625" hidden="1" customWidth="1"/>
    <col min="5371" max="5371" width="7" customWidth="1"/>
    <col min="5372" max="5372" width="6" customWidth="1"/>
    <col min="5373" max="5373" width="7.7109375" customWidth="1"/>
    <col min="5374" max="5404" width="3.42578125" customWidth="1"/>
    <col min="5405" max="5405" width="4.5703125" customWidth="1"/>
    <col min="5406" max="5406" width="6.7109375" customWidth="1"/>
    <col min="5407" max="5407" width="8" customWidth="1"/>
    <col min="5408" max="5408" width="8.28515625" customWidth="1"/>
    <col min="5409" max="5417" width="3.42578125" customWidth="1"/>
    <col min="5418" max="5418" width="4.28515625" customWidth="1"/>
    <col min="5419" max="5419" width="10.28515625" customWidth="1"/>
    <col min="5420" max="5420" width="7" customWidth="1"/>
    <col min="5421" max="5443" width="9.140625" customWidth="1"/>
    <col min="5620" max="5620" width="5.28515625" customWidth="1"/>
    <col min="5621" max="5621" width="9.140625" hidden="1" customWidth="1"/>
    <col min="5622" max="5622" width="17.42578125" customWidth="1"/>
    <col min="5623" max="5623" width="10" bestFit="1" customWidth="1"/>
    <col min="5624" max="5624" width="7.85546875" customWidth="1"/>
    <col min="5625" max="5625" width="6.42578125" customWidth="1"/>
    <col min="5626" max="5626" width="9.140625" hidden="1" customWidth="1"/>
    <col min="5627" max="5627" width="7" customWidth="1"/>
    <col min="5628" max="5628" width="6" customWidth="1"/>
    <col min="5629" max="5629" width="7.7109375" customWidth="1"/>
    <col min="5630" max="5660" width="3.42578125" customWidth="1"/>
    <col min="5661" max="5661" width="4.5703125" customWidth="1"/>
    <col min="5662" max="5662" width="6.7109375" customWidth="1"/>
    <col min="5663" max="5663" width="8" customWidth="1"/>
    <col min="5664" max="5664" width="8.28515625" customWidth="1"/>
    <col min="5665" max="5673" width="3.42578125" customWidth="1"/>
    <col min="5674" max="5674" width="4.28515625" customWidth="1"/>
    <col min="5675" max="5675" width="10.28515625" customWidth="1"/>
    <col min="5676" max="5676" width="7" customWidth="1"/>
    <col min="5677" max="5699" width="9.140625" customWidth="1"/>
    <col min="5876" max="5876" width="5.28515625" customWidth="1"/>
    <col min="5877" max="5877" width="9.140625" hidden="1" customWidth="1"/>
    <col min="5878" max="5878" width="17.42578125" customWidth="1"/>
    <col min="5879" max="5879" width="10" bestFit="1" customWidth="1"/>
    <col min="5880" max="5880" width="7.85546875" customWidth="1"/>
    <col min="5881" max="5881" width="6.42578125" customWidth="1"/>
    <col min="5882" max="5882" width="9.140625" hidden="1" customWidth="1"/>
    <col min="5883" max="5883" width="7" customWidth="1"/>
    <col min="5884" max="5884" width="6" customWidth="1"/>
    <col min="5885" max="5885" width="7.7109375" customWidth="1"/>
    <col min="5886" max="5916" width="3.42578125" customWidth="1"/>
    <col min="5917" max="5917" width="4.5703125" customWidth="1"/>
    <col min="5918" max="5918" width="6.7109375" customWidth="1"/>
    <col min="5919" max="5919" width="8" customWidth="1"/>
    <col min="5920" max="5920" width="8.28515625" customWidth="1"/>
    <col min="5921" max="5929" width="3.42578125" customWidth="1"/>
    <col min="5930" max="5930" width="4.28515625" customWidth="1"/>
    <col min="5931" max="5931" width="10.28515625" customWidth="1"/>
    <col min="5932" max="5932" width="7" customWidth="1"/>
    <col min="5933" max="5955" width="9.140625" customWidth="1"/>
    <col min="6132" max="6132" width="5.28515625" customWidth="1"/>
    <col min="6133" max="6133" width="9.140625" hidden="1" customWidth="1"/>
    <col min="6134" max="6134" width="17.42578125" customWidth="1"/>
    <col min="6135" max="6135" width="10" bestFit="1" customWidth="1"/>
    <col min="6136" max="6136" width="7.85546875" customWidth="1"/>
    <col min="6137" max="6137" width="6.42578125" customWidth="1"/>
    <col min="6138" max="6138" width="9.140625" hidden="1" customWidth="1"/>
    <col min="6139" max="6139" width="7" customWidth="1"/>
    <col min="6140" max="6140" width="6" customWidth="1"/>
    <col min="6141" max="6141" width="7.7109375" customWidth="1"/>
    <col min="6142" max="6172" width="3.42578125" customWidth="1"/>
    <col min="6173" max="6173" width="4.5703125" customWidth="1"/>
    <col min="6174" max="6174" width="6.7109375" customWidth="1"/>
    <col min="6175" max="6175" width="8" customWidth="1"/>
    <col min="6176" max="6176" width="8.28515625" customWidth="1"/>
    <col min="6177" max="6185" width="3.42578125" customWidth="1"/>
    <col min="6186" max="6186" width="4.28515625" customWidth="1"/>
    <col min="6187" max="6187" width="10.28515625" customWidth="1"/>
    <col min="6188" max="6188" width="7" customWidth="1"/>
    <col min="6189" max="6211" width="9.140625" customWidth="1"/>
    <col min="6388" max="6388" width="5.28515625" customWidth="1"/>
    <col min="6389" max="6389" width="9.140625" hidden="1" customWidth="1"/>
    <col min="6390" max="6390" width="17.42578125" customWidth="1"/>
    <col min="6391" max="6391" width="10" bestFit="1" customWidth="1"/>
    <col min="6392" max="6392" width="7.85546875" customWidth="1"/>
    <col min="6393" max="6393" width="6.42578125" customWidth="1"/>
    <col min="6394" max="6394" width="9.140625" hidden="1" customWidth="1"/>
    <col min="6395" max="6395" width="7" customWidth="1"/>
    <col min="6396" max="6396" width="6" customWidth="1"/>
    <col min="6397" max="6397" width="7.7109375" customWidth="1"/>
    <col min="6398" max="6428" width="3.42578125" customWidth="1"/>
    <col min="6429" max="6429" width="4.5703125" customWidth="1"/>
    <col min="6430" max="6430" width="6.7109375" customWidth="1"/>
    <col min="6431" max="6431" width="8" customWidth="1"/>
    <col min="6432" max="6432" width="8.28515625" customWidth="1"/>
    <col min="6433" max="6441" width="3.42578125" customWidth="1"/>
    <col min="6442" max="6442" width="4.28515625" customWidth="1"/>
    <col min="6443" max="6443" width="10.28515625" customWidth="1"/>
    <col min="6444" max="6444" width="7" customWidth="1"/>
    <col min="6445" max="6467" width="9.140625" customWidth="1"/>
    <col min="6644" max="6644" width="5.28515625" customWidth="1"/>
    <col min="6645" max="6645" width="9.140625" hidden="1" customWidth="1"/>
    <col min="6646" max="6646" width="17.42578125" customWidth="1"/>
    <col min="6647" max="6647" width="10" bestFit="1" customWidth="1"/>
    <col min="6648" max="6648" width="7.85546875" customWidth="1"/>
    <col min="6649" max="6649" width="6.42578125" customWidth="1"/>
    <col min="6650" max="6650" width="9.140625" hidden="1" customWidth="1"/>
    <col min="6651" max="6651" width="7" customWidth="1"/>
    <col min="6652" max="6652" width="6" customWidth="1"/>
    <col min="6653" max="6653" width="7.7109375" customWidth="1"/>
    <col min="6654" max="6684" width="3.42578125" customWidth="1"/>
    <col min="6685" max="6685" width="4.5703125" customWidth="1"/>
    <col min="6686" max="6686" width="6.7109375" customWidth="1"/>
    <col min="6687" max="6687" width="8" customWidth="1"/>
    <col min="6688" max="6688" width="8.28515625" customWidth="1"/>
    <col min="6689" max="6697" width="3.42578125" customWidth="1"/>
    <col min="6698" max="6698" width="4.28515625" customWidth="1"/>
    <col min="6699" max="6699" width="10.28515625" customWidth="1"/>
    <col min="6700" max="6700" width="7" customWidth="1"/>
    <col min="6701" max="6723" width="9.140625" customWidth="1"/>
    <col min="6900" max="6900" width="5.28515625" customWidth="1"/>
    <col min="6901" max="6901" width="9.140625" hidden="1" customWidth="1"/>
    <col min="6902" max="6902" width="17.42578125" customWidth="1"/>
    <col min="6903" max="6903" width="10" bestFit="1" customWidth="1"/>
    <col min="6904" max="6904" width="7.85546875" customWidth="1"/>
    <col min="6905" max="6905" width="6.42578125" customWidth="1"/>
    <col min="6906" max="6906" width="9.140625" hidden="1" customWidth="1"/>
    <col min="6907" max="6907" width="7" customWidth="1"/>
    <col min="6908" max="6908" width="6" customWidth="1"/>
    <col min="6909" max="6909" width="7.7109375" customWidth="1"/>
    <col min="6910" max="6940" width="3.42578125" customWidth="1"/>
    <col min="6941" max="6941" width="4.5703125" customWidth="1"/>
    <col min="6942" max="6942" width="6.7109375" customWidth="1"/>
    <col min="6943" max="6943" width="8" customWidth="1"/>
    <col min="6944" max="6944" width="8.28515625" customWidth="1"/>
    <col min="6945" max="6953" width="3.42578125" customWidth="1"/>
    <col min="6954" max="6954" width="4.28515625" customWidth="1"/>
    <col min="6955" max="6955" width="10.28515625" customWidth="1"/>
    <col min="6956" max="6956" width="7" customWidth="1"/>
    <col min="6957" max="6979" width="9.140625" customWidth="1"/>
    <col min="7156" max="7156" width="5.28515625" customWidth="1"/>
    <col min="7157" max="7157" width="9.140625" hidden="1" customWidth="1"/>
    <col min="7158" max="7158" width="17.42578125" customWidth="1"/>
    <col min="7159" max="7159" width="10" bestFit="1" customWidth="1"/>
    <col min="7160" max="7160" width="7.85546875" customWidth="1"/>
    <col min="7161" max="7161" width="6.42578125" customWidth="1"/>
    <col min="7162" max="7162" width="9.140625" hidden="1" customWidth="1"/>
    <col min="7163" max="7163" width="7" customWidth="1"/>
    <col min="7164" max="7164" width="6" customWidth="1"/>
    <col min="7165" max="7165" width="7.7109375" customWidth="1"/>
    <col min="7166" max="7196" width="3.42578125" customWidth="1"/>
    <col min="7197" max="7197" width="4.5703125" customWidth="1"/>
    <col min="7198" max="7198" width="6.7109375" customWidth="1"/>
    <col min="7199" max="7199" width="8" customWidth="1"/>
    <col min="7200" max="7200" width="8.28515625" customWidth="1"/>
    <col min="7201" max="7209" width="3.42578125" customWidth="1"/>
    <col min="7210" max="7210" width="4.28515625" customWidth="1"/>
    <col min="7211" max="7211" width="10.28515625" customWidth="1"/>
    <col min="7212" max="7212" width="7" customWidth="1"/>
    <col min="7213" max="7235" width="9.140625" customWidth="1"/>
    <col min="7412" max="7412" width="5.28515625" customWidth="1"/>
    <col min="7413" max="7413" width="9.140625" hidden="1" customWidth="1"/>
    <col min="7414" max="7414" width="17.42578125" customWidth="1"/>
    <col min="7415" max="7415" width="10" bestFit="1" customWidth="1"/>
    <col min="7416" max="7416" width="7.85546875" customWidth="1"/>
    <col min="7417" max="7417" width="6.42578125" customWidth="1"/>
    <col min="7418" max="7418" width="9.140625" hidden="1" customWidth="1"/>
    <col min="7419" max="7419" width="7" customWidth="1"/>
    <col min="7420" max="7420" width="6" customWidth="1"/>
    <col min="7421" max="7421" width="7.7109375" customWidth="1"/>
    <col min="7422" max="7452" width="3.42578125" customWidth="1"/>
    <col min="7453" max="7453" width="4.5703125" customWidth="1"/>
    <col min="7454" max="7454" width="6.7109375" customWidth="1"/>
    <col min="7455" max="7455" width="8" customWidth="1"/>
    <col min="7456" max="7456" width="8.28515625" customWidth="1"/>
    <col min="7457" max="7465" width="3.42578125" customWidth="1"/>
    <col min="7466" max="7466" width="4.28515625" customWidth="1"/>
    <col min="7467" max="7467" width="10.28515625" customWidth="1"/>
    <col min="7468" max="7468" width="7" customWidth="1"/>
    <col min="7469" max="7491" width="9.140625" customWidth="1"/>
    <col min="7668" max="7668" width="5.28515625" customWidth="1"/>
    <col min="7669" max="7669" width="9.140625" hidden="1" customWidth="1"/>
    <col min="7670" max="7670" width="17.42578125" customWidth="1"/>
    <col min="7671" max="7671" width="10" bestFit="1" customWidth="1"/>
    <col min="7672" max="7672" width="7.85546875" customWidth="1"/>
    <col min="7673" max="7673" width="6.42578125" customWidth="1"/>
    <col min="7674" max="7674" width="9.140625" hidden="1" customWidth="1"/>
    <col min="7675" max="7675" width="7" customWidth="1"/>
    <col min="7676" max="7676" width="6" customWidth="1"/>
    <col min="7677" max="7677" width="7.7109375" customWidth="1"/>
    <col min="7678" max="7708" width="3.42578125" customWidth="1"/>
    <col min="7709" max="7709" width="4.5703125" customWidth="1"/>
    <col min="7710" max="7710" width="6.7109375" customWidth="1"/>
    <col min="7711" max="7711" width="8" customWidth="1"/>
    <col min="7712" max="7712" width="8.28515625" customWidth="1"/>
    <col min="7713" max="7721" width="3.42578125" customWidth="1"/>
    <col min="7722" max="7722" width="4.28515625" customWidth="1"/>
    <col min="7723" max="7723" width="10.28515625" customWidth="1"/>
    <col min="7724" max="7724" width="7" customWidth="1"/>
    <col min="7725" max="7747" width="9.140625" customWidth="1"/>
    <col min="7924" max="7924" width="5.28515625" customWidth="1"/>
    <col min="7925" max="7925" width="9.140625" hidden="1" customWidth="1"/>
    <col min="7926" max="7926" width="17.42578125" customWidth="1"/>
    <col min="7927" max="7927" width="10" bestFit="1" customWidth="1"/>
    <col min="7928" max="7928" width="7.85546875" customWidth="1"/>
    <col min="7929" max="7929" width="6.42578125" customWidth="1"/>
    <col min="7930" max="7930" width="9.140625" hidden="1" customWidth="1"/>
    <col min="7931" max="7931" width="7" customWidth="1"/>
    <col min="7932" max="7932" width="6" customWidth="1"/>
    <col min="7933" max="7933" width="7.7109375" customWidth="1"/>
    <col min="7934" max="7964" width="3.42578125" customWidth="1"/>
    <col min="7965" max="7965" width="4.5703125" customWidth="1"/>
    <col min="7966" max="7966" width="6.7109375" customWidth="1"/>
    <col min="7967" max="7967" width="8" customWidth="1"/>
    <col min="7968" max="7968" width="8.28515625" customWidth="1"/>
    <col min="7969" max="7977" width="3.42578125" customWidth="1"/>
    <col min="7978" max="7978" width="4.28515625" customWidth="1"/>
    <col min="7979" max="7979" width="10.28515625" customWidth="1"/>
    <col min="7980" max="7980" width="7" customWidth="1"/>
    <col min="7981" max="8003" width="9.140625" customWidth="1"/>
    <col min="8180" max="8180" width="5.28515625" customWidth="1"/>
    <col min="8181" max="8181" width="9.140625" hidden="1" customWidth="1"/>
    <col min="8182" max="8182" width="17.42578125" customWidth="1"/>
    <col min="8183" max="8183" width="10" bestFit="1" customWidth="1"/>
    <col min="8184" max="8184" width="7.85546875" customWidth="1"/>
    <col min="8185" max="8185" width="6.42578125" customWidth="1"/>
    <col min="8186" max="8186" width="9.140625" hidden="1" customWidth="1"/>
    <col min="8187" max="8187" width="7" customWidth="1"/>
    <col min="8188" max="8188" width="6" customWidth="1"/>
    <col min="8189" max="8189" width="7.7109375" customWidth="1"/>
    <col min="8190" max="8220" width="3.42578125" customWidth="1"/>
    <col min="8221" max="8221" width="4.5703125" customWidth="1"/>
    <col min="8222" max="8222" width="6.7109375" customWidth="1"/>
    <col min="8223" max="8223" width="8" customWidth="1"/>
    <col min="8224" max="8224" width="8.28515625" customWidth="1"/>
    <col min="8225" max="8233" width="3.42578125" customWidth="1"/>
    <col min="8234" max="8234" width="4.28515625" customWidth="1"/>
    <col min="8235" max="8235" width="10.28515625" customWidth="1"/>
    <col min="8236" max="8236" width="7" customWidth="1"/>
    <col min="8237" max="8259" width="9.140625" customWidth="1"/>
    <col min="8436" max="8436" width="5.28515625" customWidth="1"/>
    <col min="8437" max="8437" width="9.140625" hidden="1" customWidth="1"/>
    <col min="8438" max="8438" width="17.42578125" customWidth="1"/>
    <col min="8439" max="8439" width="10" bestFit="1" customWidth="1"/>
    <col min="8440" max="8440" width="7.85546875" customWidth="1"/>
    <col min="8441" max="8441" width="6.42578125" customWidth="1"/>
    <col min="8442" max="8442" width="9.140625" hidden="1" customWidth="1"/>
    <col min="8443" max="8443" width="7" customWidth="1"/>
    <col min="8444" max="8444" width="6" customWidth="1"/>
    <col min="8445" max="8445" width="7.7109375" customWidth="1"/>
    <col min="8446" max="8476" width="3.42578125" customWidth="1"/>
    <col min="8477" max="8477" width="4.5703125" customWidth="1"/>
    <col min="8478" max="8478" width="6.7109375" customWidth="1"/>
    <col min="8479" max="8479" width="8" customWidth="1"/>
    <col min="8480" max="8480" width="8.28515625" customWidth="1"/>
    <col min="8481" max="8489" width="3.42578125" customWidth="1"/>
    <col min="8490" max="8490" width="4.28515625" customWidth="1"/>
    <col min="8491" max="8491" width="10.28515625" customWidth="1"/>
    <col min="8492" max="8492" width="7" customWidth="1"/>
    <col min="8493" max="8515" width="9.140625" customWidth="1"/>
    <col min="8692" max="8692" width="5.28515625" customWidth="1"/>
    <col min="8693" max="8693" width="9.140625" hidden="1" customWidth="1"/>
    <col min="8694" max="8694" width="17.42578125" customWidth="1"/>
    <col min="8695" max="8695" width="10" bestFit="1" customWidth="1"/>
    <col min="8696" max="8696" width="7.85546875" customWidth="1"/>
    <col min="8697" max="8697" width="6.42578125" customWidth="1"/>
    <col min="8698" max="8698" width="9.140625" hidden="1" customWidth="1"/>
    <col min="8699" max="8699" width="7" customWidth="1"/>
    <col min="8700" max="8700" width="6" customWidth="1"/>
    <col min="8701" max="8701" width="7.7109375" customWidth="1"/>
    <col min="8702" max="8732" width="3.42578125" customWidth="1"/>
    <col min="8733" max="8733" width="4.5703125" customWidth="1"/>
    <col min="8734" max="8734" width="6.7109375" customWidth="1"/>
    <col min="8735" max="8735" width="8" customWidth="1"/>
    <col min="8736" max="8736" width="8.28515625" customWidth="1"/>
    <col min="8737" max="8745" width="3.42578125" customWidth="1"/>
    <col min="8746" max="8746" width="4.28515625" customWidth="1"/>
    <col min="8747" max="8747" width="10.28515625" customWidth="1"/>
    <col min="8748" max="8748" width="7" customWidth="1"/>
    <col min="8749" max="8771" width="9.140625" customWidth="1"/>
    <col min="8948" max="8948" width="5.28515625" customWidth="1"/>
    <col min="8949" max="8949" width="9.140625" hidden="1" customWidth="1"/>
    <col min="8950" max="8950" width="17.42578125" customWidth="1"/>
    <col min="8951" max="8951" width="10" bestFit="1" customWidth="1"/>
    <col min="8952" max="8952" width="7.85546875" customWidth="1"/>
    <col min="8953" max="8953" width="6.42578125" customWidth="1"/>
    <col min="8954" max="8954" width="9.140625" hidden="1" customWidth="1"/>
    <col min="8955" max="8955" width="7" customWidth="1"/>
    <col min="8956" max="8956" width="6" customWidth="1"/>
    <col min="8957" max="8957" width="7.7109375" customWidth="1"/>
    <col min="8958" max="8988" width="3.42578125" customWidth="1"/>
    <col min="8989" max="8989" width="4.5703125" customWidth="1"/>
    <col min="8990" max="8990" width="6.7109375" customWidth="1"/>
    <col min="8991" max="8991" width="8" customWidth="1"/>
    <col min="8992" max="8992" width="8.28515625" customWidth="1"/>
    <col min="8993" max="9001" width="3.42578125" customWidth="1"/>
    <col min="9002" max="9002" width="4.28515625" customWidth="1"/>
    <col min="9003" max="9003" width="10.28515625" customWidth="1"/>
    <col min="9004" max="9004" width="7" customWidth="1"/>
    <col min="9005" max="9027" width="9.140625" customWidth="1"/>
    <col min="9204" max="9204" width="5.28515625" customWidth="1"/>
    <col min="9205" max="9205" width="9.140625" hidden="1" customWidth="1"/>
    <col min="9206" max="9206" width="17.42578125" customWidth="1"/>
    <col min="9207" max="9207" width="10" bestFit="1" customWidth="1"/>
    <col min="9208" max="9208" width="7.85546875" customWidth="1"/>
    <col min="9209" max="9209" width="6.42578125" customWidth="1"/>
    <col min="9210" max="9210" width="9.140625" hidden="1" customWidth="1"/>
    <col min="9211" max="9211" width="7" customWidth="1"/>
    <col min="9212" max="9212" width="6" customWidth="1"/>
    <col min="9213" max="9213" width="7.7109375" customWidth="1"/>
    <col min="9214" max="9244" width="3.42578125" customWidth="1"/>
    <col min="9245" max="9245" width="4.5703125" customWidth="1"/>
    <col min="9246" max="9246" width="6.7109375" customWidth="1"/>
    <col min="9247" max="9247" width="8" customWidth="1"/>
    <col min="9248" max="9248" width="8.28515625" customWidth="1"/>
    <col min="9249" max="9257" width="3.42578125" customWidth="1"/>
    <col min="9258" max="9258" width="4.28515625" customWidth="1"/>
    <col min="9259" max="9259" width="10.28515625" customWidth="1"/>
    <col min="9260" max="9260" width="7" customWidth="1"/>
    <col min="9261" max="9283" width="9.140625" customWidth="1"/>
    <col min="9460" max="9460" width="5.28515625" customWidth="1"/>
    <col min="9461" max="9461" width="9.140625" hidden="1" customWidth="1"/>
    <col min="9462" max="9462" width="17.42578125" customWidth="1"/>
    <col min="9463" max="9463" width="10" bestFit="1" customWidth="1"/>
    <col min="9464" max="9464" width="7.85546875" customWidth="1"/>
    <col min="9465" max="9465" width="6.42578125" customWidth="1"/>
    <col min="9466" max="9466" width="9.140625" hidden="1" customWidth="1"/>
    <col min="9467" max="9467" width="7" customWidth="1"/>
    <col min="9468" max="9468" width="6" customWidth="1"/>
    <col min="9469" max="9469" width="7.7109375" customWidth="1"/>
    <col min="9470" max="9500" width="3.42578125" customWidth="1"/>
    <col min="9501" max="9501" width="4.5703125" customWidth="1"/>
    <col min="9502" max="9502" width="6.7109375" customWidth="1"/>
    <col min="9503" max="9503" width="8" customWidth="1"/>
    <col min="9504" max="9504" width="8.28515625" customWidth="1"/>
    <col min="9505" max="9513" width="3.42578125" customWidth="1"/>
    <col min="9514" max="9514" width="4.28515625" customWidth="1"/>
    <col min="9515" max="9515" width="10.28515625" customWidth="1"/>
    <col min="9516" max="9516" width="7" customWidth="1"/>
    <col min="9517" max="9539" width="9.140625" customWidth="1"/>
    <col min="9716" max="9716" width="5.28515625" customWidth="1"/>
    <col min="9717" max="9717" width="9.140625" hidden="1" customWidth="1"/>
    <col min="9718" max="9718" width="17.42578125" customWidth="1"/>
    <col min="9719" max="9719" width="10" bestFit="1" customWidth="1"/>
    <col min="9720" max="9720" width="7.85546875" customWidth="1"/>
    <col min="9721" max="9721" width="6.42578125" customWidth="1"/>
    <col min="9722" max="9722" width="9.140625" hidden="1" customWidth="1"/>
    <col min="9723" max="9723" width="7" customWidth="1"/>
    <col min="9724" max="9724" width="6" customWidth="1"/>
    <col min="9725" max="9725" width="7.7109375" customWidth="1"/>
    <col min="9726" max="9756" width="3.42578125" customWidth="1"/>
    <col min="9757" max="9757" width="4.5703125" customWidth="1"/>
    <col min="9758" max="9758" width="6.7109375" customWidth="1"/>
    <col min="9759" max="9759" width="8" customWidth="1"/>
    <col min="9760" max="9760" width="8.28515625" customWidth="1"/>
    <col min="9761" max="9769" width="3.42578125" customWidth="1"/>
    <col min="9770" max="9770" width="4.28515625" customWidth="1"/>
    <col min="9771" max="9771" width="10.28515625" customWidth="1"/>
    <col min="9772" max="9772" width="7" customWidth="1"/>
    <col min="9773" max="9795" width="9.140625" customWidth="1"/>
    <col min="9972" max="9972" width="5.28515625" customWidth="1"/>
    <col min="9973" max="9973" width="9.140625" hidden="1" customWidth="1"/>
    <col min="9974" max="9974" width="17.42578125" customWidth="1"/>
    <col min="9975" max="9975" width="10" bestFit="1" customWidth="1"/>
    <col min="9976" max="9976" width="7.85546875" customWidth="1"/>
    <col min="9977" max="9977" width="6.42578125" customWidth="1"/>
    <col min="9978" max="9978" width="9.140625" hidden="1" customWidth="1"/>
    <col min="9979" max="9979" width="7" customWidth="1"/>
    <col min="9980" max="9980" width="6" customWidth="1"/>
    <col min="9981" max="9981" width="7.7109375" customWidth="1"/>
    <col min="9982" max="10012" width="3.42578125" customWidth="1"/>
    <col min="10013" max="10013" width="4.5703125" customWidth="1"/>
    <col min="10014" max="10014" width="6.7109375" customWidth="1"/>
    <col min="10015" max="10015" width="8" customWidth="1"/>
    <col min="10016" max="10016" width="8.28515625" customWidth="1"/>
    <col min="10017" max="10025" width="3.42578125" customWidth="1"/>
    <col min="10026" max="10026" width="4.28515625" customWidth="1"/>
    <col min="10027" max="10027" width="10.28515625" customWidth="1"/>
    <col min="10028" max="10028" width="7" customWidth="1"/>
    <col min="10029" max="10051" width="9.140625" customWidth="1"/>
    <col min="10228" max="10228" width="5.28515625" customWidth="1"/>
    <col min="10229" max="10229" width="9.140625" hidden="1" customWidth="1"/>
    <col min="10230" max="10230" width="17.42578125" customWidth="1"/>
    <col min="10231" max="10231" width="10" bestFit="1" customWidth="1"/>
    <col min="10232" max="10232" width="7.85546875" customWidth="1"/>
    <col min="10233" max="10233" width="6.42578125" customWidth="1"/>
    <col min="10234" max="10234" width="9.140625" hidden="1" customWidth="1"/>
    <col min="10235" max="10235" width="7" customWidth="1"/>
    <col min="10236" max="10236" width="6" customWidth="1"/>
    <col min="10237" max="10237" width="7.7109375" customWidth="1"/>
    <col min="10238" max="10268" width="3.42578125" customWidth="1"/>
    <col min="10269" max="10269" width="4.5703125" customWidth="1"/>
    <col min="10270" max="10270" width="6.7109375" customWidth="1"/>
    <col min="10271" max="10271" width="8" customWidth="1"/>
    <col min="10272" max="10272" width="8.28515625" customWidth="1"/>
    <col min="10273" max="10281" width="3.42578125" customWidth="1"/>
    <col min="10282" max="10282" width="4.28515625" customWidth="1"/>
    <col min="10283" max="10283" width="10.28515625" customWidth="1"/>
    <col min="10284" max="10284" width="7" customWidth="1"/>
    <col min="10285" max="10307" width="9.140625" customWidth="1"/>
    <col min="10484" max="10484" width="5.28515625" customWidth="1"/>
    <col min="10485" max="10485" width="9.140625" hidden="1" customWidth="1"/>
    <col min="10486" max="10486" width="17.42578125" customWidth="1"/>
    <col min="10487" max="10487" width="10" bestFit="1" customWidth="1"/>
    <col min="10488" max="10488" width="7.85546875" customWidth="1"/>
    <col min="10489" max="10489" width="6.42578125" customWidth="1"/>
    <col min="10490" max="10490" width="9.140625" hidden="1" customWidth="1"/>
    <col min="10491" max="10491" width="7" customWidth="1"/>
    <col min="10492" max="10492" width="6" customWidth="1"/>
    <col min="10493" max="10493" width="7.7109375" customWidth="1"/>
    <col min="10494" max="10524" width="3.42578125" customWidth="1"/>
    <col min="10525" max="10525" width="4.5703125" customWidth="1"/>
    <col min="10526" max="10526" width="6.7109375" customWidth="1"/>
    <col min="10527" max="10527" width="8" customWidth="1"/>
    <col min="10528" max="10528" width="8.28515625" customWidth="1"/>
    <col min="10529" max="10537" width="3.42578125" customWidth="1"/>
    <col min="10538" max="10538" width="4.28515625" customWidth="1"/>
    <col min="10539" max="10539" width="10.28515625" customWidth="1"/>
    <col min="10540" max="10540" width="7" customWidth="1"/>
    <col min="10541" max="10563" width="9.140625" customWidth="1"/>
    <col min="10740" max="10740" width="5.28515625" customWidth="1"/>
    <col min="10741" max="10741" width="9.140625" hidden="1" customWidth="1"/>
    <col min="10742" max="10742" width="17.42578125" customWidth="1"/>
    <col min="10743" max="10743" width="10" bestFit="1" customWidth="1"/>
    <col min="10744" max="10744" width="7.85546875" customWidth="1"/>
    <col min="10745" max="10745" width="6.42578125" customWidth="1"/>
    <col min="10746" max="10746" width="9.140625" hidden="1" customWidth="1"/>
    <col min="10747" max="10747" width="7" customWidth="1"/>
    <col min="10748" max="10748" width="6" customWidth="1"/>
    <col min="10749" max="10749" width="7.7109375" customWidth="1"/>
    <col min="10750" max="10780" width="3.42578125" customWidth="1"/>
    <col min="10781" max="10781" width="4.5703125" customWidth="1"/>
    <col min="10782" max="10782" width="6.7109375" customWidth="1"/>
    <col min="10783" max="10783" width="8" customWidth="1"/>
    <col min="10784" max="10784" width="8.28515625" customWidth="1"/>
    <col min="10785" max="10793" width="3.42578125" customWidth="1"/>
    <col min="10794" max="10794" width="4.28515625" customWidth="1"/>
    <col min="10795" max="10795" width="10.28515625" customWidth="1"/>
    <col min="10796" max="10796" width="7" customWidth="1"/>
    <col min="10797" max="10819" width="9.140625" customWidth="1"/>
    <col min="10996" max="10996" width="5.28515625" customWidth="1"/>
    <col min="10997" max="10997" width="9.140625" hidden="1" customWidth="1"/>
    <col min="10998" max="10998" width="17.42578125" customWidth="1"/>
    <col min="10999" max="10999" width="10" bestFit="1" customWidth="1"/>
    <col min="11000" max="11000" width="7.85546875" customWidth="1"/>
    <col min="11001" max="11001" width="6.42578125" customWidth="1"/>
    <col min="11002" max="11002" width="9.140625" hidden="1" customWidth="1"/>
    <col min="11003" max="11003" width="7" customWidth="1"/>
    <col min="11004" max="11004" width="6" customWidth="1"/>
    <col min="11005" max="11005" width="7.7109375" customWidth="1"/>
    <col min="11006" max="11036" width="3.42578125" customWidth="1"/>
    <col min="11037" max="11037" width="4.5703125" customWidth="1"/>
    <col min="11038" max="11038" width="6.7109375" customWidth="1"/>
    <col min="11039" max="11039" width="8" customWidth="1"/>
    <col min="11040" max="11040" width="8.28515625" customWidth="1"/>
    <col min="11041" max="11049" width="3.42578125" customWidth="1"/>
    <col min="11050" max="11050" width="4.28515625" customWidth="1"/>
    <col min="11051" max="11051" width="10.28515625" customWidth="1"/>
    <col min="11052" max="11052" width="7" customWidth="1"/>
    <col min="11053" max="11075" width="9.140625" customWidth="1"/>
    <col min="11252" max="11252" width="5.28515625" customWidth="1"/>
    <col min="11253" max="11253" width="9.140625" hidden="1" customWidth="1"/>
    <col min="11254" max="11254" width="17.42578125" customWidth="1"/>
    <col min="11255" max="11255" width="10" bestFit="1" customWidth="1"/>
    <col min="11256" max="11256" width="7.85546875" customWidth="1"/>
    <col min="11257" max="11257" width="6.42578125" customWidth="1"/>
    <col min="11258" max="11258" width="9.140625" hidden="1" customWidth="1"/>
    <col min="11259" max="11259" width="7" customWidth="1"/>
    <col min="11260" max="11260" width="6" customWidth="1"/>
    <col min="11261" max="11261" width="7.7109375" customWidth="1"/>
    <col min="11262" max="11292" width="3.42578125" customWidth="1"/>
    <col min="11293" max="11293" width="4.5703125" customWidth="1"/>
    <col min="11294" max="11294" width="6.7109375" customWidth="1"/>
    <col min="11295" max="11295" width="8" customWidth="1"/>
    <col min="11296" max="11296" width="8.28515625" customWidth="1"/>
    <col min="11297" max="11305" width="3.42578125" customWidth="1"/>
    <col min="11306" max="11306" width="4.28515625" customWidth="1"/>
    <col min="11307" max="11307" width="10.28515625" customWidth="1"/>
    <col min="11308" max="11308" width="7" customWidth="1"/>
    <col min="11309" max="11331" width="9.140625" customWidth="1"/>
    <col min="11508" max="11508" width="5.28515625" customWidth="1"/>
    <col min="11509" max="11509" width="9.140625" hidden="1" customWidth="1"/>
    <col min="11510" max="11510" width="17.42578125" customWidth="1"/>
    <col min="11511" max="11511" width="10" bestFit="1" customWidth="1"/>
    <col min="11512" max="11512" width="7.85546875" customWidth="1"/>
    <col min="11513" max="11513" width="6.42578125" customWidth="1"/>
    <col min="11514" max="11514" width="9.140625" hidden="1" customWidth="1"/>
    <col min="11515" max="11515" width="7" customWidth="1"/>
    <col min="11516" max="11516" width="6" customWidth="1"/>
    <col min="11517" max="11517" width="7.7109375" customWidth="1"/>
    <col min="11518" max="11548" width="3.42578125" customWidth="1"/>
    <col min="11549" max="11549" width="4.5703125" customWidth="1"/>
    <col min="11550" max="11550" width="6.7109375" customWidth="1"/>
    <col min="11551" max="11551" width="8" customWidth="1"/>
    <col min="11552" max="11552" width="8.28515625" customWidth="1"/>
    <col min="11553" max="11561" width="3.42578125" customWidth="1"/>
    <col min="11562" max="11562" width="4.28515625" customWidth="1"/>
    <col min="11563" max="11563" width="10.28515625" customWidth="1"/>
    <col min="11564" max="11564" width="7" customWidth="1"/>
    <col min="11565" max="11587" width="9.140625" customWidth="1"/>
    <col min="11764" max="11764" width="5.28515625" customWidth="1"/>
    <col min="11765" max="11765" width="9.140625" hidden="1" customWidth="1"/>
    <col min="11766" max="11766" width="17.42578125" customWidth="1"/>
    <col min="11767" max="11767" width="10" bestFit="1" customWidth="1"/>
    <col min="11768" max="11768" width="7.85546875" customWidth="1"/>
    <col min="11769" max="11769" width="6.42578125" customWidth="1"/>
    <col min="11770" max="11770" width="9.140625" hidden="1" customWidth="1"/>
    <col min="11771" max="11771" width="7" customWidth="1"/>
    <col min="11772" max="11772" width="6" customWidth="1"/>
    <col min="11773" max="11773" width="7.7109375" customWidth="1"/>
    <col min="11774" max="11804" width="3.42578125" customWidth="1"/>
    <col min="11805" max="11805" width="4.5703125" customWidth="1"/>
    <col min="11806" max="11806" width="6.7109375" customWidth="1"/>
    <col min="11807" max="11807" width="8" customWidth="1"/>
    <col min="11808" max="11808" width="8.28515625" customWidth="1"/>
    <col min="11809" max="11817" width="3.42578125" customWidth="1"/>
    <col min="11818" max="11818" width="4.28515625" customWidth="1"/>
    <col min="11819" max="11819" width="10.28515625" customWidth="1"/>
    <col min="11820" max="11820" width="7" customWidth="1"/>
    <col min="11821" max="11843" width="9.140625" customWidth="1"/>
    <col min="12020" max="12020" width="5.28515625" customWidth="1"/>
    <col min="12021" max="12021" width="9.140625" hidden="1" customWidth="1"/>
    <col min="12022" max="12022" width="17.42578125" customWidth="1"/>
    <col min="12023" max="12023" width="10" bestFit="1" customWidth="1"/>
    <col min="12024" max="12024" width="7.85546875" customWidth="1"/>
    <col min="12025" max="12025" width="6.42578125" customWidth="1"/>
    <col min="12026" max="12026" width="9.140625" hidden="1" customWidth="1"/>
    <col min="12027" max="12027" width="7" customWidth="1"/>
    <col min="12028" max="12028" width="6" customWidth="1"/>
    <col min="12029" max="12029" width="7.7109375" customWidth="1"/>
    <col min="12030" max="12060" width="3.42578125" customWidth="1"/>
    <col min="12061" max="12061" width="4.5703125" customWidth="1"/>
    <col min="12062" max="12062" width="6.7109375" customWidth="1"/>
    <col min="12063" max="12063" width="8" customWidth="1"/>
    <col min="12064" max="12064" width="8.28515625" customWidth="1"/>
    <col min="12065" max="12073" width="3.42578125" customWidth="1"/>
    <col min="12074" max="12074" width="4.28515625" customWidth="1"/>
    <col min="12075" max="12075" width="10.28515625" customWidth="1"/>
    <col min="12076" max="12076" width="7" customWidth="1"/>
    <col min="12077" max="12099" width="9.140625" customWidth="1"/>
    <col min="12276" max="12276" width="5.28515625" customWidth="1"/>
    <col min="12277" max="12277" width="9.140625" hidden="1" customWidth="1"/>
    <col min="12278" max="12278" width="17.42578125" customWidth="1"/>
    <col min="12279" max="12279" width="10" bestFit="1" customWidth="1"/>
    <col min="12280" max="12280" width="7.85546875" customWidth="1"/>
    <col min="12281" max="12281" width="6.42578125" customWidth="1"/>
    <col min="12282" max="12282" width="9.140625" hidden="1" customWidth="1"/>
    <col min="12283" max="12283" width="7" customWidth="1"/>
    <col min="12284" max="12284" width="6" customWidth="1"/>
    <col min="12285" max="12285" width="7.7109375" customWidth="1"/>
    <col min="12286" max="12316" width="3.42578125" customWidth="1"/>
    <col min="12317" max="12317" width="4.5703125" customWidth="1"/>
    <col min="12318" max="12318" width="6.7109375" customWidth="1"/>
    <col min="12319" max="12319" width="8" customWidth="1"/>
    <col min="12320" max="12320" width="8.28515625" customWidth="1"/>
    <col min="12321" max="12329" width="3.42578125" customWidth="1"/>
    <col min="12330" max="12330" width="4.28515625" customWidth="1"/>
    <col min="12331" max="12331" width="10.28515625" customWidth="1"/>
    <col min="12332" max="12332" width="7" customWidth="1"/>
    <col min="12333" max="12355" width="9.140625" customWidth="1"/>
    <col min="12532" max="12532" width="5.28515625" customWidth="1"/>
    <col min="12533" max="12533" width="9.140625" hidden="1" customWidth="1"/>
    <col min="12534" max="12534" width="17.42578125" customWidth="1"/>
    <col min="12535" max="12535" width="10" bestFit="1" customWidth="1"/>
    <col min="12536" max="12536" width="7.85546875" customWidth="1"/>
    <col min="12537" max="12537" width="6.42578125" customWidth="1"/>
    <col min="12538" max="12538" width="9.140625" hidden="1" customWidth="1"/>
    <col min="12539" max="12539" width="7" customWidth="1"/>
    <col min="12540" max="12540" width="6" customWidth="1"/>
    <col min="12541" max="12541" width="7.7109375" customWidth="1"/>
    <col min="12542" max="12572" width="3.42578125" customWidth="1"/>
    <col min="12573" max="12573" width="4.5703125" customWidth="1"/>
    <col min="12574" max="12574" width="6.7109375" customWidth="1"/>
    <col min="12575" max="12575" width="8" customWidth="1"/>
    <col min="12576" max="12576" width="8.28515625" customWidth="1"/>
    <col min="12577" max="12585" width="3.42578125" customWidth="1"/>
    <col min="12586" max="12586" width="4.28515625" customWidth="1"/>
    <col min="12587" max="12587" width="10.28515625" customWidth="1"/>
    <col min="12588" max="12588" width="7" customWidth="1"/>
    <col min="12589" max="12611" width="9.140625" customWidth="1"/>
    <col min="12788" max="12788" width="5.28515625" customWidth="1"/>
    <col min="12789" max="12789" width="9.140625" hidden="1" customWidth="1"/>
    <col min="12790" max="12790" width="17.42578125" customWidth="1"/>
    <col min="12791" max="12791" width="10" bestFit="1" customWidth="1"/>
    <col min="12792" max="12792" width="7.85546875" customWidth="1"/>
    <col min="12793" max="12793" width="6.42578125" customWidth="1"/>
    <col min="12794" max="12794" width="9.140625" hidden="1" customWidth="1"/>
    <col min="12795" max="12795" width="7" customWidth="1"/>
    <col min="12796" max="12796" width="6" customWidth="1"/>
    <col min="12797" max="12797" width="7.7109375" customWidth="1"/>
    <col min="12798" max="12828" width="3.42578125" customWidth="1"/>
    <col min="12829" max="12829" width="4.5703125" customWidth="1"/>
    <col min="12830" max="12830" width="6.7109375" customWidth="1"/>
    <col min="12831" max="12831" width="8" customWidth="1"/>
    <col min="12832" max="12832" width="8.28515625" customWidth="1"/>
    <col min="12833" max="12841" width="3.42578125" customWidth="1"/>
    <col min="12842" max="12842" width="4.28515625" customWidth="1"/>
    <col min="12843" max="12843" width="10.28515625" customWidth="1"/>
    <col min="12844" max="12844" width="7" customWidth="1"/>
    <col min="12845" max="12867" width="9.140625" customWidth="1"/>
    <col min="13044" max="13044" width="5.28515625" customWidth="1"/>
    <col min="13045" max="13045" width="9.140625" hidden="1" customWidth="1"/>
    <col min="13046" max="13046" width="17.42578125" customWidth="1"/>
    <col min="13047" max="13047" width="10" bestFit="1" customWidth="1"/>
    <col min="13048" max="13048" width="7.85546875" customWidth="1"/>
    <col min="13049" max="13049" width="6.42578125" customWidth="1"/>
    <col min="13050" max="13050" width="9.140625" hidden="1" customWidth="1"/>
    <col min="13051" max="13051" width="7" customWidth="1"/>
    <col min="13052" max="13052" width="6" customWidth="1"/>
    <col min="13053" max="13053" width="7.7109375" customWidth="1"/>
    <col min="13054" max="13084" width="3.42578125" customWidth="1"/>
    <col min="13085" max="13085" width="4.5703125" customWidth="1"/>
    <col min="13086" max="13086" width="6.7109375" customWidth="1"/>
    <col min="13087" max="13087" width="8" customWidth="1"/>
    <col min="13088" max="13088" width="8.28515625" customWidth="1"/>
    <col min="13089" max="13097" width="3.42578125" customWidth="1"/>
    <col min="13098" max="13098" width="4.28515625" customWidth="1"/>
    <col min="13099" max="13099" width="10.28515625" customWidth="1"/>
    <col min="13100" max="13100" width="7" customWidth="1"/>
    <col min="13101" max="13123" width="9.140625" customWidth="1"/>
    <col min="13300" max="13300" width="5.28515625" customWidth="1"/>
    <col min="13301" max="13301" width="9.140625" hidden="1" customWidth="1"/>
    <col min="13302" max="13302" width="17.42578125" customWidth="1"/>
    <col min="13303" max="13303" width="10" bestFit="1" customWidth="1"/>
    <col min="13304" max="13304" width="7.85546875" customWidth="1"/>
    <col min="13305" max="13305" width="6.42578125" customWidth="1"/>
    <col min="13306" max="13306" width="9.140625" hidden="1" customWidth="1"/>
    <col min="13307" max="13307" width="7" customWidth="1"/>
    <col min="13308" max="13308" width="6" customWidth="1"/>
    <col min="13309" max="13309" width="7.7109375" customWidth="1"/>
    <col min="13310" max="13340" width="3.42578125" customWidth="1"/>
    <col min="13341" max="13341" width="4.5703125" customWidth="1"/>
    <col min="13342" max="13342" width="6.7109375" customWidth="1"/>
    <col min="13343" max="13343" width="8" customWidth="1"/>
    <col min="13344" max="13344" width="8.28515625" customWidth="1"/>
    <col min="13345" max="13353" width="3.42578125" customWidth="1"/>
    <col min="13354" max="13354" width="4.28515625" customWidth="1"/>
    <col min="13355" max="13355" width="10.28515625" customWidth="1"/>
    <col min="13356" max="13356" width="7" customWidth="1"/>
    <col min="13357" max="13379" width="9.140625" customWidth="1"/>
    <col min="13556" max="13556" width="5.28515625" customWidth="1"/>
    <col min="13557" max="13557" width="9.140625" hidden="1" customWidth="1"/>
    <col min="13558" max="13558" width="17.42578125" customWidth="1"/>
    <col min="13559" max="13559" width="10" bestFit="1" customWidth="1"/>
    <col min="13560" max="13560" width="7.85546875" customWidth="1"/>
    <col min="13561" max="13561" width="6.42578125" customWidth="1"/>
    <col min="13562" max="13562" width="9.140625" hidden="1" customWidth="1"/>
    <col min="13563" max="13563" width="7" customWidth="1"/>
    <col min="13564" max="13564" width="6" customWidth="1"/>
    <col min="13565" max="13565" width="7.7109375" customWidth="1"/>
    <col min="13566" max="13596" width="3.42578125" customWidth="1"/>
    <col min="13597" max="13597" width="4.5703125" customWidth="1"/>
    <col min="13598" max="13598" width="6.7109375" customWidth="1"/>
    <col min="13599" max="13599" width="8" customWidth="1"/>
    <col min="13600" max="13600" width="8.28515625" customWidth="1"/>
    <col min="13601" max="13609" width="3.42578125" customWidth="1"/>
    <col min="13610" max="13610" width="4.28515625" customWidth="1"/>
    <col min="13611" max="13611" width="10.28515625" customWidth="1"/>
    <col min="13612" max="13612" width="7" customWidth="1"/>
    <col min="13613" max="13635" width="9.140625" customWidth="1"/>
    <col min="13812" max="13812" width="5.28515625" customWidth="1"/>
    <col min="13813" max="13813" width="9.140625" hidden="1" customWidth="1"/>
    <col min="13814" max="13814" width="17.42578125" customWidth="1"/>
    <col min="13815" max="13815" width="10" bestFit="1" customWidth="1"/>
    <col min="13816" max="13816" width="7.85546875" customWidth="1"/>
    <col min="13817" max="13817" width="6.42578125" customWidth="1"/>
    <col min="13818" max="13818" width="9.140625" hidden="1" customWidth="1"/>
    <col min="13819" max="13819" width="7" customWidth="1"/>
    <col min="13820" max="13820" width="6" customWidth="1"/>
    <col min="13821" max="13821" width="7.7109375" customWidth="1"/>
    <col min="13822" max="13852" width="3.42578125" customWidth="1"/>
    <col min="13853" max="13853" width="4.5703125" customWidth="1"/>
    <col min="13854" max="13854" width="6.7109375" customWidth="1"/>
    <col min="13855" max="13855" width="8" customWidth="1"/>
    <col min="13856" max="13856" width="8.28515625" customWidth="1"/>
    <col min="13857" max="13865" width="3.42578125" customWidth="1"/>
    <col min="13866" max="13866" width="4.28515625" customWidth="1"/>
    <col min="13867" max="13867" width="10.28515625" customWidth="1"/>
    <col min="13868" max="13868" width="7" customWidth="1"/>
    <col min="13869" max="13891" width="9.140625" customWidth="1"/>
    <col min="14068" max="14068" width="5.28515625" customWidth="1"/>
    <col min="14069" max="14069" width="9.140625" hidden="1" customWidth="1"/>
    <col min="14070" max="14070" width="17.42578125" customWidth="1"/>
    <col min="14071" max="14071" width="10" bestFit="1" customWidth="1"/>
    <col min="14072" max="14072" width="7.85546875" customWidth="1"/>
    <col min="14073" max="14073" width="6.42578125" customWidth="1"/>
    <col min="14074" max="14074" width="9.140625" hidden="1" customWidth="1"/>
    <col min="14075" max="14075" width="7" customWidth="1"/>
    <col min="14076" max="14076" width="6" customWidth="1"/>
    <col min="14077" max="14077" width="7.7109375" customWidth="1"/>
    <col min="14078" max="14108" width="3.42578125" customWidth="1"/>
    <col min="14109" max="14109" width="4.5703125" customWidth="1"/>
    <col min="14110" max="14110" width="6.7109375" customWidth="1"/>
    <col min="14111" max="14111" width="8" customWidth="1"/>
    <col min="14112" max="14112" width="8.28515625" customWidth="1"/>
    <col min="14113" max="14121" width="3.42578125" customWidth="1"/>
    <col min="14122" max="14122" width="4.28515625" customWidth="1"/>
    <col min="14123" max="14123" width="10.28515625" customWidth="1"/>
    <col min="14124" max="14124" width="7" customWidth="1"/>
    <col min="14125" max="14147" width="9.140625" customWidth="1"/>
    <col min="14324" max="14324" width="5.28515625" customWidth="1"/>
    <col min="14325" max="14325" width="9.140625" hidden="1" customWidth="1"/>
    <col min="14326" max="14326" width="17.42578125" customWidth="1"/>
    <col min="14327" max="14327" width="10" bestFit="1" customWidth="1"/>
    <col min="14328" max="14328" width="7.85546875" customWidth="1"/>
    <col min="14329" max="14329" width="6.42578125" customWidth="1"/>
    <col min="14330" max="14330" width="9.140625" hidden="1" customWidth="1"/>
    <col min="14331" max="14331" width="7" customWidth="1"/>
    <col min="14332" max="14332" width="6" customWidth="1"/>
    <col min="14333" max="14333" width="7.7109375" customWidth="1"/>
    <col min="14334" max="14364" width="3.42578125" customWidth="1"/>
    <col min="14365" max="14365" width="4.5703125" customWidth="1"/>
    <col min="14366" max="14366" width="6.7109375" customWidth="1"/>
    <col min="14367" max="14367" width="8" customWidth="1"/>
    <col min="14368" max="14368" width="8.28515625" customWidth="1"/>
    <col min="14369" max="14377" width="3.42578125" customWidth="1"/>
    <col min="14378" max="14378" width="4.28515625" customWidth="1"/>
    <col min="14379" max="14379" width="10.28515625" customWidth="1"/>
    <col min="14380" max="14380" width="7" customWidth="1"/>
    <col min="14381" max="14403" width="9.140625" customWidth="1"/>
    <col min="14580" max="14580" width="5.28515625" customWidth="1"/>
    <col min="14581" max="14581" width="9.140625" hidden="1" customWidth="1"/>
    <col min="14582" max="14582" width="17.42578125" customWidth="1"/>
    <col min="14583" max="14583" width="10" bestFit="1" customWidth="1"/>
    <col min="14584" max="14584" width="7.85546875" customWidth="1"/>
    <col min="14585" max="14585" width="6.42578125" customWidth="1"/>
    <col min="14586" max="14586" width="9.140625" hidden="1" customWidth="1"/>
    <col min="14587" max="14587" width="7" customWidth="1"/>
    <col min="14588" max="14588" width="6" customWidth="1"/>
    <col min="14589" max="14589" width="7.7109375" customWidth="1"/>
    <col min="14590" max="14620" width="3.42578125" customWidth="1"/>
    <col min="14621" max="14621" width="4.5703125" customWidth="1"/>
    <col min="14622" max="14622" width="6.7109375" customWidth="1"/>
    <col min="14623" max="14623" width="8" customWidth="1"/>
    <col min="14624" max="14624" width="8.28515625" customWidth="1"/>
    <col min="14625" max="14633" width="3.42578125" customWidth="1"/>
    <col min="14634" max="14634" width="4.28515625" customWidth="1"/>
    <col min="14635" max="14635" width="10.28515625" customWidth="1"/>
    <col min="14636" max="14636" width="7" customWidth="1"/>
    <col min="14637" max="14659" width="9.140625" customWidth="1"/>
    <col min="14836" max="14836" width="5.28515625" customWidth="1"/>
    <col min="14837" max="14837" width="9.140625" hidden="1" customWidth="1"/>
    <col min="14838" max="14838" width="17.42578125" customWidth="1"/>
    <col min="14839" max="14839" width="10" bestFit="1" customWidth="1"/>
    <col min="14840" max="14840" width="7.85546875" customWidth="1"/>
    <col min="14841" max="14841" width="6.42578125" customWidth="1"/>
    <col min="14842" max="14842" width="9.140625" hidden="1" customWidth="1"/>
    <col min="14843" max="14843" width="7" customWidth="1"/>
    <col min="14844" max="14844" width="6" customWidth="1"/>
    <col min="14845" max="14845" width="7.7109375" customWidth="1"/>
    <col min="14846" max="14876" width="3.42578125" customWidth="1"/>
    <col min="14877" max="14877" width="4.5703125" customWidth="1"/>
    <col min="14878" max="14878" width="6.7109375" customWidth="1"/>
    <col min="14879" max="14879" width="8" customWidth="1"/>
    <col min="14880" max="14880" width="8.28515625" customWidth="1"/>
    <col min="14881" max="14889" width="3.42578125" customWidth="1"/>
    <col min="14890" max="14890" width="4.28515625" customWidth="1"/>
    <col min="14891" max="14891" width="10.28515625" customWidth="1"/>
    <col min="14892" max="14892" width="7" customWidth="1"/>
    <col min="14893" max="14915" width="9.140625" customWidth="1"/>
    <col min="15092" max="15092" width="5.28515625" customWidth="1"/>
    <col min="15093" max="15093" width="9.140625" hidden="1" customWidth="1"/>
    <col min="15094" max="15094" width="17.42578125" customWidth="1"/>
    <col min="15095" max="15095" width="10" bestFit="1" customWidth="1"/>
    <col min="15096" max="15096" width="7.85546875" customWidth="1"/>
    <col min="15097" max="15097" width="6.42578125" customWidth="1"/>
    <col min="15098" max="15098" width="9.140625" hidden="1" customWidth="1"/>
    <col min="15099" max="15099" width="7" customWidth="1"/>
    <col min="15100" max="15100" width="6" customWidth="1"/>
    <col min="15101" max="15101" width="7.7109375" customWidth="1"/>
    <col min="15102" max="15132" width="3.42578125" customWidth="1"/>
    <col min="15133" max="15133" width="4.5703125" customWidth="1"/>
    <col min="15134" max="15134" width="6.7109375" customWidth="1"/>
    <col min="15135" max="15135" width="8" customWidth="1"/>
    <col min="15136" max="15136" width="8.28515625" customWidth="1"/>
    <col min="15137" max="15145" width="3.42578125" customWidth="1"/>
    <col min="15146" max="15146" width="4.28515625" customWidth="1"/>
    <col min="15147" max="15147" width="10.28515625" customWidth="1"/>
    <col min="15148" max="15148" width="7" customWidth="1"/>
    <col min="15149" max="15171" width="9.140625" customWidth="1"/>
    <col min="15348" max="15348" width="5.28515625" customWidth="1"/>
    <col min="15349" max="15349" width="9.140625" hidden="1" customWidth="1"/>
    <col min="15350" max="15350" width="17.42578125" customWidth="1"/>
    <col min="15351" max="15351" width="10" bestFit="1" customWidth="1"/>
    <col min="15352" max="15352" width="7.85546875" customWidth="1"/>
    <col min="15353" max="15353" width="6.42578125" customWidth="1"/>
    <col min="15354" max="15354" width="9.140625" hidden="1" customWidth="1"/>
    <col min="15355" max="15355" width="7" customWidth="1"/>
    <col min="15356" max="15356" width="6" customWidth="1"/>
    <col min="15357" max="15357" width="7.7109375" customWidth="1"/>
    <col min="15358" max="15388" width="3.42578125" customWidth="1"/>
    <col min="15389" max="15389" width="4.5703125" customWidth="1"/>
    <col min="15390" max="15390" width="6.7109375" customWidth="1"/>
    <col min="15391" max="15391" width="8" customWidth="1"/>
    <col min="15392" max="15392" width="8.28515625" customWidth="1"/>
    <col min="15393" max="15401" width="3.42578125" customWidth="1"/>
    <col min="15402" max="15402" width="4.28515625" customWidth="1"/>
    <col min="15403" max="15403" width="10.28515625" customWidth="1"/>
    <col min="15404" max="15404" width="7" customWidth="1"/>
    <col min="15405" max="15427" width="9.140625" customWidth="1"/>
    <col min="15604" max="15604" width="5.28515625" customWidth="1"/>
    <col min="15605" max="15605" width="9.140625" hidden="1" customWidth="1"/>
    <col min="15606" max="15606" width="17.42578125" customWidth="1"/>
    <col min="15607" max="15607" width="10" bestFit="1" customWidth="1"/>
    <col min="15608" max="15608" width="7.85546875" customWidth="1"/>
    <col min="15609" max="15609" width="6.42578125" customWidth="1"/>
    <col min="15610" max="15610" width="9.140625" hidden="1" customWidth="1"/>
    <col min="15611" max="15611" width="7" customWidth="1"/>
    <col min="15612" max="15612" width="6" customWidth="1"/>
    <col min="15613" max="15613" width="7.7109375" customWidth="1"/>
    <col min="15614" max="15644" width="3.42578125" customWidth="1"/>
    <col min="15645" max="15645" width="4.5703125" customWidth="1"/>
    <col min="15646" max="15646" width="6.7109375" customWidth="1"/>
    <col min="15647" max="15647" width="8" customWidth="1"/>
    <col min="15648" max="15648" width="8.28515625" customWidth="1"/>
    <col min="15649" max="15657" width="3.42578125" customWidth="1"/>
    <col min="15658" max="15658" width="4.28515625" customWidth="1"/>
    <col min="15659" max="15659" width="10.28515625" customWidth="1"/>
    <col min="15660" max="15660" width="7" customWidth="1"/>
    <col min="15661" max="15683" width="9.140625" customWidth="1"/>
    <col min="15860" max="15860" width="5.28515625" customWidth="1"/>
    <col min="15861" max="15861" width="9.140625" hidden="1" customWidth="1"/>
    <col min="15862" max="15862" width="17.42578125" customWidth="1"/>
    <col min="15863" max="15863" width="10" bestFit="1" customWidth="1"/>
    <col min="15864" max="15864" width="7.85546875" customWidth="1"/>
    <col min="15865" max="15865" width="6.42578125" customWidth="1"/>
    <col min="15866" max="15866" width="9.140625" hidden="1" customWidth="1"/>
    <col min="15867" max="15867" width="7" customWidth="1"/>
    <col min="15868" max="15868" width="6" customWidth="1"/>
    <col min="15869" max="15869" width="7.7109375" customWidth="1"/>
    <col min="15870" max="15900" width="3.42578125" customWidth="1"/>
    <col min="15901" max="15901" width="4.5703125" customWidth="1"/>
    <col min="15902" max="15902" width="6.7109375" customWidth="1"/>
    <col min="15903" max="15903" width="8" customWidth="1"/>
    <col min="15904" max="15904" width="8.28515625" customWidth="1"/>
    <col min="15905" max="15913" width="3.42578125" customWidth="1"/>
    <col min="15914" max="15914" width="4.28515625" customWidth="1"/>
    <col min="15915" max="15915" width="10.28515625" customWidth="1"/>
    <col min="15916" max="15916" width="7" customWidth="1"/>
    <col min="15917" max="15939" width="9.140625" customWidth="1"/>
    <col min="16116" max="16116" width="5.28515625" customWidth="1"/>
    <col min="16117" max="16117" width="9.140625" hidden="1" customWidth="1"/>
    <col min="16118" max="16118" width="17.42578125" customWidth="1"/>
    <col min="16119" max="16119" width="10" bestFit="1" customWidth="1"/>
    <col min="16120" max="16120" width="7.85546875" customWidth="1"/>
    <col min="16121" max="16121" width="6.42578125" customWidth="1"/>
    <col min="16122" max="16122" width="9.140625" hidden="1" customWidth="1"/>
    <col min="16123" max="16123" width="7" customWidth="1"/>
    <col min="16124" max="16124" width="6" customWidth="1"/>
    <col min="16125" max="16125" width="7.7109375" customWidth="1"/>
    <col min="16126" max="16156" width="3.42578125" customWidth="1"/>
    <col min="16157" max="16157" width="4.5703125" customWidth="1"/>
    <col min="16158" max="16158" width="6.7109375" customWidth="1"/>
    <col min="16159" max="16159" width="8" customWidth="1"/>
    <col min="16160" max="16160" width="8.28515625" customWidth="1"/>
    <col min="16161" max="16169" width="3.42578125" customWidth="1"/>
    <col min="16170" max="16170" width="4.28515625" customWidth="1"/>
    <col min="16171" max="16171" width="10.28515625" customWidth="1"/>
    <col min="16172" max="16172" width="7" customWidth="1"/>
    <col min="16173" max="16195" width="9.140625" customWidth="1"/>
  </cols>
  <sheetData>
    <row r="1" spans="1:47" ht="23.25" x14ac:dyDescent="0.35">
      <c r="A1" s="1"/>
      <c r="B1" s="2"/>
      <c r="C1" s="2" t="s">
        <v>0</v>
      </c>
      <c r="D1" s="2"/>
      <c r="E1" s="120"/>
      <c r="F1" s="2"/>
      <c r="G1" s="2"/>
      <c r="H1" s="2"/>
      <c r="I1" s="307">
        <f>D2</f>
        <v>41502</v>
      </c>
      <c r="J1" s="280"/>
      <c r="N1" s="309"/>
      <c r="R1" s="139" t="s">
        <v>252</v>
      </c>
    </row>
    <row r="2" spans="1:47" ht="23.25" x14ac:dyDescent="0.35">
      <c r="A2" s="6"/>
      <c r="B2" s="7"/>
      <c r="C2" s="7" t="s">
        <v>1</v>
      </c>
      <c r="D2" s="310">
        <v>41502</v>
      </c>
      <c r="E2"/>
      <c r="F2" s="8"/>
      <c r="G2" s="9"/>
      <c r="H2" s="9"/>
      <c r="I2" s="9"/>
      <c r="AR2" s="11" t="s">
        <v>2</v>
      </c>
      <c r="AS2" s="12" t="s">
        <v>3</v>
      </c>
      <c r="AT2" s="3"/>
    </row>
    <row r="3" spans="1:47" s="14" customFormat="1" ht="15" customHeight="1" x14ac:dyDescent="0.25">
      <c r="A3" s="13"/>
      <c r="B3" s="14">
        <v>1</v>
      </c>
      <c r="E3" s="121"/>
      <c r="I3" s="15"/>
      <c r="J3" s="16"/>
      <c r="K3" s="205"/>
      <c r="L3" s="167"/>
      <c r="M3" s="167" t="s">
        <v>248</v>
      </c>
      <c r="N3" s="167"/>
      <c r="O3" s="167"/>
      <c r="P3" s="167">
        <f>D2-30</f>
        <v>41472</v>
      </c>
      <c r="Q3" s="167"/>
      <c r="R3" s="167"/>
      <c r="S3" s="167"/>
      <c r="T3" s="20"/>
      <c r="U3" s="19"/>
      <c r="V3" s="19"/>
      <c r="W3" s="19"/>
      <c r="X3" s="19"/>
      <c r="Y3" s="19"/>
      <c r="Z3" s="19" t="s">
        <v>5</v>
      </c>
      <c r="AA3" s="19"/>
      <c r="AB3" s="19"/>
      <c r="AC3" s="19"/>
      <c r="AD3" s="19"/>
      <c r="AE3" s="311">
        <f>D2</f>
        <v>41502</v>
      </c>
      <c r="AF3" s="19"/>
      <c r="AG3" s="19"/>
      <c r="AH3" s="19"/>
      <c r="AI3" s="19"/>
      <c r="AJ3" s="19"/>
      <c r="AK3" s="326"/>
      <c r="AL3" s="412"/>
      <c r="AM3" s="20"/>
      <c r="AO3" s="282"/>
      <c r="AP3" s="15"/>
      <c r="AR3" s="22"/>
      <c r="AS3" s="12" t="s">
        <v>6</v>
      </c>
      <c r="AT3" s="22"/>
    </row>
    <row r="4" spans="1:47" ht="78.75" x14ac:dyDescent="0.25">
      <c r="A4" s="23"/>
      <c r="B4" s="24" t="s">
        <v>7</v>
      </c>
      <c r="C4" s="23" t="s">
        <v>8</v>
      </c>
      <c r="D4" s="23" t="s">
        <v>9</v>
      </c>
      <c r="E4" s="122" t="s">
        <v>10</v>
      </c>
      <c r="F4" s="123" t="s">
        <v>294</v>
      </c>
      <c r="G4" s="25" t="s">
        <v>11</v>
      </c>
      <c r="H4" s="25" t="s">
        <v>12</v>
      </c>
      <c r="I4" s="25" t="s">
        <v>297</v>
      </c>
      <c r="J4" s="27" t="s">
        <v>295</v>
      </c>
      <c r="K4" s="28">
        <v>22</v>
      </c>
      <c r="L4" s="28">
        <v>23</v>
      </c>
      <c r="M4" s="28">
        <v>24</v>
      </c>
      <c r="N4" s="28">
        <v>25</v>
      </c>
      <c r="O4" s="28">
        <v>26</v>
      </c>
      <c r="P4" s="28">
        <v>27</v>
      </c>
      <c r="Q4" s="28">
        <v>28</v>
      </c>
      <c r="R4" s="28">
        <v>29</v>
      </c>
      <c r="S4" s="28">
        <v>30</v>
      </c>
      <c r="T4" s="28">
        <v>31</v>
      </c>
      <c r="U4" s="28">
        <v>1</v>
      </c>
      <c r="V4" s="28">
        <v>2</v>
      </c>
      <c r="W4" s="28">
        <v>3</v>
      </c>
      <c r="X4" s="28">
        <v>4</v>
      </c>
      <c r="Y4" s="28">
        <v>5</v>
      </c>
      <c r="Z4" s="28">
        <v>6</v>
      </c>
      <c r="AA4" s="28">
        <v>7</v>
      </c>
      <c r="AB4" s="28">
        <v>8</v>
      </c>
      <c r="AC4" s="28">
        <v>9</v>
      </c>
      <c r="AD4" s="28">
        <v>10</v>
      </c>
      <c r="AE4" s="28">
        <v>11</v>
      </c>
      <c r="AF4" s="28">
        <v>12</v>
      </c>
      <c r="AG4" s="28">
        <v>13</v>
      </c>
      <c r="AH4" s="28">
        <v>14</v>
      </c>
      <c r="AI4" s="28">
        <v>15</v>
      </c>
      <c r="AJ4" s="28">
        <v>16</v>
      </c>
      <c r="AK4" s="334">
        <v>17</v>
      </c>
      <c r="AL4" s="334">
        <v>18</v>
      </c>
      <c r="AM4" s="31" t="s">
        <v>15</v>
      </c>
      <c r="AN4" s="32" t="s">
        <v>16</v>
      </c>
      <c r="AO4" s="283" t="s">
        <v>296</v>
      </c>
      <c r="AP4" s="34" t="s">
        <v>302</v>
      </c>
      <c r="AQ4" s="35" t="s">
        <v>19</v>
      </c>
    </row>
    <row r="5" spans="1:47" x14ac:dyDescent="0.25">
      <c r="A5" s="36">
        <v>1</v>
      </c>
      <c r="B5" s="37"/>
      <c r="C5" s="38" t="s">
        <v>20</v>
      </c>
      <c r="D5" s="37"/>
      <c r="E5" s="115"/>
      <c r="F5" s="38"/>
      <c r="G5" s="38"/>
      <c r="H5" s="38"/>
      <c r="I5" s="38"/>
      <c r="J5" s="39"/>
      <c r="K5" s="109"/>
      <c r="L5" s="40"/>
      <c r="M5" s="40"/>
      <c r="N5" s="40"/>
      <c r="O5" s="40"/>
      <c r="P5" s="132"/>
      <c r="Q5" s="284"/>
      <c r="R5" s="109"/>
      <c r="S5" s="40"/>
      <c r="T5" s="40"/>
      <c r="U5" s="40"/>
      <c r="V5" s="40"/>
      <c r="W5" s="132"/>
      <c r="X5" s="137"/>
      <c r="Y5" s="40"/>
      <c r="Z5" s="40"/>
      <c r="AA5" s="40"/>
      <c r="AB5" s="40"/>
      <c r="AC5" s="40"/>
      <c r="AD5" s="132"/>
      <c r="AE5" s="132"/>
      <c r="AF5" s="40"/>
      <c r="AG5" s="40"/>
      <c r="AH5" s="40"/>
      <c r="AI5" s="40"/>
      <c r="AJ5" s="40"/>
      <c r="AK5" s="400"/>
      <c r="AL5" s="400"/>
      <c r="AM5" s="38"/>
      <c r="AN5" s="38"/>
      <c r="AO5" s="285"/>
      <c r="AP5" s="42"/>
      <c r="AQ5" s="43"/>
      <c r="AS5" s="44" t="s">
        <v>21</v>
      </c>
      <c r="AT5" s="44"/>
      <c r="AU5" s="44"/>
    </row>
    <row r="6" spans="1:47" x14ac:dyDescent="0.25">
      <c r="A6" s="45">
        <v>1</v>
      </c>
      <c r="B6" s="46" t="s">
        <v>22</v>
      </c>
      <c r="C6" s="47" t="s">
        <v>23</v>
      </c>
      <c r="D6" s="47" t="s">
        <v>24</v>
      </c>
      <c r="E6" s="114">
        <v>39295</v>
      </c>
      <c r="F6" s="48">
        <f>VLOOKUP(B6,'July,2013'!$B$6:$AT$108,45,0)</f>
        <v>4.5</v>
      </c>
      <c r="G6" s="48"/>
      <c r="H6" s="48"/>
      <c r="I6" s="49">
        <v>1</v>
      </c>
      <c r="J6" s="50">
        <f>F6+G6+H6+I6</f>
        <v>5.5</v>
      </c>
      <c r="K6" s="140"/>
      <c r="L6" s="51"/>
      <c r="M6" s="51"/>
      <c r="N6" s="51"/>
      <c r="O6" s="51"/>
      <c r="P6" s="133"/>
      <c r="Q6" s="286"/>
      <c r="R6" s="140"/>
      <c r="S6" s="51"/>
      <c r="T6" s="52"/>
      <c r="U6" s="52"/>
      <c r="V6" s="52">
        <v>1</v>
      </c>
      <c r="W6" s="137"/>
      <c r="X6" s="137"/>
      <c r="Y6" s="52"/>
      <c r="Z6" s="52"/>
      <c r="AA6" s="52"/>
      <c r="AB6" s="52"/>
      <c r="AC6" s="52"/>
      <c r="AD6" s="137"/>
      <c r="AE6" s="148"/>
      <c r="AF6" s="53"/>
      <c r="AG6" s="53"/>
      <c r="AH6" s="52"/>
      <c r="AI6" s="53"/>
      <c r="AJ6" s="53"/>
      <c r="AK6" s="404"/>
      <c r="AL6" s="411"/>
      <c r="AM6" s="54">
        <f>SUM(K6:AJ6)</f>
        <v>1</v>
      </c>
      <c r="AN6" s="55">
        <f>J6-AM6</f>
        <v>4.5</v>
      </c>
      <c r="AO6" s="287">
        <f>IF(AN6&lt;0,AN6,0)</f>
        <v>0</v>
      </c>
      <c r="AP6" s="57">
        <f>AN6-AO6</f>
        <v>4.5</v>
      </c>
      <c r="AQ6" s="59"/>
      <c r="AS6" s="60" t="s">
        <v>25</v>
      </c>
      <c r="AT6" s="60"/>
      <c r="AU6" s="60"/>
    </row>
    <row r="7" spans="1:47" x14ac:dyDescent="0.25">
      <c r="A7" s="36">
        <v>2</v>
      </c>
      <c r="B7" s="37"/>
      <c r="C7" s="38" t="s">
        <v>29</v>
      </c>
      <c r="D7" s="37"/>
      <c r="E7" s="115"/>
      <c r="F7" s="48"/>
      <c r="G7" s="38"/>
      <c r="H7" s="38"/>
      <c r="I7" s="38"/>
      <c r="J7" s="39"/>
      <c r="K7" s="109"/>
      <c r="L7" s="40"/>
      <c r="M7" s="40"/>
      <c r="N7" s="40"/>
      <c r="O7" s="40"/>
      <c r="P7" s="132"/>
      <c r="Q7" s="284"/>
      <c r="R7" s="109"/>
      <c r="S7" s="40"/>
      <c r="T7" s="40"/>
      <c r="U7" s="40"/>
      <c r="V7" s="40"/>
      <c r="W7" s="132"/>
      <c r="X7" s="132"/>
      <c r="Y7" s="40"/>
      <c r="Z7" s="40"/>
      <c r="AA7" s="40"/>
      <c r="AB7" s="40"/>
      <c r="AC7" s="40"/>
      <c r="AD7" s="132"/>
      <c r="AE7" s="132"/>
      <c r="AF7" s="40"/>
      <c r="AG7" s="40"/>
      <c r="AH7" s="40"/>
      <c r="AI7" s="40"/>
      <c r="AJ7" s="40"/>
      <c r="AK7" s="400"/>
      <c r="AL7" s="400"/>
      <c r="AM7" s="38"/>
      <c r="AN7" s="38"/>
      <c r="AO7" s="285"/>
      <c r="AP7" s="42"/>
      <c r="AQ7" s="43"/>
      <c r="AS7" s="63" t="s">
        <v>30</v>
      </c>
      <c r="AT7" s="63"/>
      <c r="AU7" s="63"/>
    </row>
    <row r="8" spans="1:47" x14ac:dyDescent="0.25">
      <c r="A8" s="45">
        <f>A6+1</f>
        <v>2</v>
      </c>
      <c r="B8" s="46" t="s">
        <v>31</v>
      </c>
      <c r="C8" s="47" t="s">
        <v>32</v>
      </c>
      <c r="D8" s="47" t="s">
        <v>33</v>
      </c>
      <c r="E8" s="114">
        <v>40553</v>
      </c>
      <c r="F8" s="48">
        <f>VLOOKUP(B8,'July,2013'!$B$6:$AT$108,45,0)</f>
        <v>5</v>
      </c>
      <c r="G8" s="48"/>
      <c r="H8" s="48"/>
      <c r="I8" s="49">
        <v>1</v>
      </c>
      <c r="J8" s="50">
        <f t="shared" ref="J8:J16" si="0">F8+G8+H8+I8</f>
        <v>6</v>
      </c>
      <c r="K8" s="140"/>
      <c r="L8" s="51"/>
      <c r="M8" s="51"/>
      <c r="N8" s="51"/>
      <c r="O8" s="51">
        <v>1</v>
      </c>
      <c r="P8" s="133"/>
      <c r="Q8" s="286"/>
      <c r="R8" s="140"/>
      <c r="S8" s="51"/>
      <c r="T8" s="52"/>
      <c r="U8" s="52"/>
      <c r="V8" s="52"/>
      <c r="W8" s="137"/>
      <c r="X8" s="137"/>
      <c r="Y8" s="52"/>
      <c r="Z8" s="52"/>
      <c r="AA8" s="52"/>
      <c r="AB8" s="52"/>
      <c r="AC8" s="52"/>
      <c r="AD8" s="137"/>
      <c r="AE8" s="137"/>
      <c r="AF8" s="52"/>
      <c r="AG8" s="52"/>
      <c r="AH8" s="52"/>
      <c r="AI8" s="52"/>
      <c r="AJ8" s="52"/>
      <c r="AK8" s="404"/>
      <c r="AL8" s="404"/>
      <c r="AM8" s="54">
        <f t="shared" ref="AM8:AM18" si="1">SUM(K8:AJ8)</f>
        <v>1</v>
      </c>
      <c r="AN8" s="55">
        <f t="shared" ref="AN8:AN18" si="2">J8-AM8</f>
        <v>5</v>
      </c>
      <c r="AO8" s="287">
        <f t="shared" ref="AO8:AO15" si="3">IF(AN8&lt;0,AN8,0)</f>
        <v>0</v>
      </c>
      <c r="AP8" s="57">
        <f t="shared" ref="AP8:AP16" si="4">AN8-AO8</f>
        <v>5</v>
      </c>
      <c r="AQ8" s="59"/>
      <c r="AS8" t="s">
        <v>179</v>
      </c>
    </row>
    <row r="9" spans="1:47" x14ac:dyDescent="0.25">
      <c r="A9" s="45">
        <f t="shared" ref="A9:A15" si="5">A8+1</f>
        <v>3</v>
      </c>
      <c r="B9" s="46" t="s">
        <v>34</v>
      </c>
      <c r="C9" s="64" t="s">
        <v>35</v>
      </c>
      <c r="D9" s="47" t="s">
        <v>36</v>
      </c>
      <c r="E9" s="114">
        <v>40364</v>
      </c>
      <c r="F9" s="48">
        <f>VLOOKUP(B9,'July,2013'!$B$6:$AT$108,45,0)</f>
        <v>11.5</v>
      </c>
      <c r="G9" s="48"/>
      <c r="H9" s="48"/>
      <c r="I9" s="49">
        <v>1</v>
      </c>
      <c r="J9" s="50">
        <f t="shared" si="0"/>
        <v>12.5</v>
      </c>
      <c r="K9" s="140"/>
      <c r="L9" s="51"/>
      <c r="M9" s="51"/>
      <c r="N9" s="51"/>
      <c r="O9" s="51"/>
      <c r="P9" s="133"/>
      <c r="Q9" s="286"/>
      <c r="R9" s="140"/>
      <c r="S9" s="51"/>
      <c r="T9" s="52"/>
      <c r="U9" s="52"/>
      <c r="V9" s="52"/>
      <c r="W9" s="137"/>
      <c r="X9" s="137"/>
      <c r="Y9" s="52"/>
      <c r="Z9" s="52"/>
      <c r="AA9" s="52"/>
      <c r="AB9" s="52"/>
      <c r="AC9" s="52"/>
      <c r="AD9" s="137"/>
      <c r="AE9" s="137"/>
      <c r="AF9" s="52"/>
      <c r="AG9" s="52"/>
      <c r="AH9" s="52"/>
      <c r="AI9" s="52"/>
      <c r="AJ9" s="52"/>
      <c r="AK9" s="404"/>
      <c r="AL9" s="404"/>
      <c r="AM9" s="54">
        <f t="shared" si="1"/>
        <v>0</v>
      </c>
      <c r="AN9" s="55">
        <f t="shared" si="2"/>
        <v>12.5</v>
      </c>
      <c r="AO9" s="287">
        <f t="shared" si="3"/>
        <v>0</v>
      </c>
      <c r="AP9" s="57">
        <f t="shared" si="4"/>
        <v>12.5</v>
      </c>
      <c r="AQ9" s="59"/>
    </row>
    <row r="10" spans="1:47" x14ac:dyDescent="0.25">
      <c r="A10" s="45">
        <f t="shared" si="5"/>
        <v>4</v>
      </c>
      <c r="B10" s="46" t="s">
        <v>37</v>
      </c>
      <c r="C10" s="64" t="s">
        <v>38</v>
      </c>
      <c r="D10" s="47" t="s">
        <v>39</v>
      </c>
      <c r="E10" s="114">
        <v>40369</v>
      </c>
      <c r="F10" s="48">
        <f>VLOOKUP(B10,'July,2013'!$B$6:$AT$108,45,0)</f>
        <v>5.5</v>
      </c>
      <c r="G10" s="48"/>
      <c r="H10" s="48"/>
      <c r="I10" s="49">
        <v>1</v>
      </c>
      <c r="J10" s="50">
        <f t="shared" si="0"/>
        <v>6.5</v>
      </c>
      <c r="K10" s="140"/>
      <c r="L10" s="51"/>
      <c r="M10" s="51"/>
      <c r="N10" s="51"/>
      <c r="O10" s="51"/>
      <c r="P10" s="133"/>
      <c r="Q10" s="286"/>
      <c r="R10" s="140"/>
      <c r="S10" s="51"/>
      <c r="T10" s="52"/>
      <c r="U10" s="52"/>
      <c r="V10" s="52"/>
      <c r="W10" s="137"/>
      <c r="X10" s="137"/>
      <c r="Y10" s="52"/>
      <c r="Z10" s="52">
        <v>1</v>
      </c>
      <c r="AA10" s="52"/>
      <c r="AB10" s="52"/>
      <c r="AC10" s="52"/>
      <c r="AD10" s="137"/>
      <c r="AE10" s="137"/>
      <c r="AF10" s="52"/>
      <c r="AG10" s="52"/>
      <c r="AH10" s="52"/>
      <c r="AI10" s="52"/>
      <c r="AJ10" s="52"/>
      <c r="AK10" s="404"/>
      <c r="AL10" s="404"/>
      <c r="AM10" s="54">
        <f t="shared" si="1"/>
        <v>1</v>
      </c>
      <c r="AN10" s="55">
        <f t="shared" si="2"/>
        <v>5.5</v>
      </c>
      <c r="AO10" s="287">
        <f t="shared" si="3"/>
        <v>0</v>
      </c>
      <c r="AP10" s="57">
        <f t="shared" si="4"/>
        <v>5.5</v>
      </c>
      <c r="AQ10" s="59"/>
    </row>
    <row r="11" spans="1:47" x14ac:dyDescent="0.25">
      <c r="A11" s="45">
        <f t="shared" si="5"/>
        <v>5</v>
      </c>
      <c r="B11" s="46" t="s">
        <v>40</v>
      </c>
      <c r="C11" s="65" t="s">
        <v>41</v>
      </c>
      <c r="D11" s="47" t="s">
        <v>42</v>
      </c>
      <c r="E11" s="114">
        <v>40969</v>
      </c>
      <c r="F11" s="48">
        <f>VLOOKUP(B11,'July,2013'!$B$6:$AT$108,45,0)</f>
        <v>1</v>
      </c>
      <c r="G11" s="48"/>
      <c r="H11" s="48"/>
      <c r="I11" s="49">
        <v>1</v>
      </c>
      <c r="J11" s="50">
        <f t="shared" si="0"/>
        <v>2</v>
      </c>
      <c r="K11" s="140"/>
      <c r="L11" s="51"/>
      <c r="M11" s="51"/>
      <c r="N11" s="51"/>
      <c r="O11" s="51"/>
      <c r="P11" s="133"/>
      <c r="Q11" s="286"/>
      <c r="R11" s="140"/>
      <c r="S11" s="51"/>
      <c r="T11" s="52"/>
      <c r="U11" s="52"/>
      <c r="V11" s="52"/>
      <c r="W11" s="137"/>
      <c r="X11" s="137"/>
      <c r="Y11" s="52"/>
      <c r="Z11" s="52"/>
      <c r="AA11" s="52"/>
      <c r="AB11" s="52"/>
      <c r="AC11" s="52"/>
      <c r="AD11" s="137"/>
      <c r="AE11" s="137"/>
      <c r="AF11" s="52"/>
      <c r="AG11" s="52"/>
      <c r="AH11" s="52"/>
      <c r="AI11" s="52"/>
      <c r="AJ11" s="52"/>
      <c r="AK11" s="404"/>
      <c r="AL11" s="404"/>
      <c r="AM11" s="54">
        <f t="shared" si="1"/>
        <v>0</v>
      </c>
      <c r="AN11" s="55">
        <f t="shared" si="2"/>
        <v>2</v>
      </c>
      <c r="AO11" s="287">
        <f t="shared" si="3"/>
        <v>0</v>
      </c>
      <c r="AP11" s="57">
        <f t="shared" si="4"/>
        <v>2</v>
      </c>
      <c r="AQ11" s="59"/>
      <c r="AS11" t="s">
        <v>229</v>
      </c>
    </row>
    <row r="12" spans="1:47" x14ac:dyDescent="0.25">
      <c r="A12" s="45">
        <f t="shared" si="5"/>
        <v>6</v>
      </c>
      <c r="B12" s="46" t="s">
        <v>43</v>
      </c>
      <c r="C12" s="65" t="s">
        <v>44</v>
      </c>
      <c r="D12" s="47" t="s">
        <v>45</v>
      </c>
      <c r="E12" s="114">
        <v>40973</v>
      </c>
      <c r="F12" s="48">
        <f>VLOOKUP(B12,'July,2013'!$B$6:$AT$108,45,0)</f>
        <v>26.5</v>
      </c>
      <c r="G12" s="48"/>
      <c r="H12" s="66"/>
      <c r="I12" s="49">
        <f>1</f>
        <v>1</v>
      </c>
      <c r="J12" s="50">
        <f t="shared" si="0"/>
        <v>27.5</v>
      </c>
      <c r="K12" s="140"/>
      <c r="L12" s="51"/>
      <c r="M12" s="51"/>
      <c r="N12" s="51"/>
      <c r="O12" s="51"/>
      <c r="P12" s="133"/>
      <c r="Q12" s="286"/>
      <c r="R12" s="140"/>
      <c r="S12" s="51"/>
      <c r="T12" s="52"/>
      <c r="U12" s="52"/>
      <c r="V12" s="52"/>
      <c r="W12" s="137"/>
      <c r="X12" s="137"/>
      <c r="Y12" s="52"/>
      <c r="Z12" s="52"/>
      <c r="AA12" s="52"/>
      <c r="AB12" s="52"/>
      <c r="AC12" s="52"/>
      <c r="AD12" s="137"/>
      <c r="AE12" s="137"/>
      <c r="AF12" s="52"/>
      <c r="AG12" s="52"/>
      <c r="AH12" s="52">
        <v>1</v>
      </c>
      <c r="AI12" s="52"/>
      <c r="AJ12" s="52"/>
      <c r="AK12" s="404"/>
      <c r="AL12" s="404"/>
      <c r="AM12" s="54">
        <f t="shared" si="1"/>
        <v>1</v>
      </c>
      <c r="AN12" s="55">
        <f t="shared" si="2"/>
        <v>26.5</v>
      </c>
      <c r="AO12" s="287">
        <f t="shared" si="3"/>
        <v>0</v>
      </c>
      <c r="AP12" s="57">
        <f t="shared" si="4"/>
        <v>26.5</v>
      </c>
      <c r="AQ12" s="59"/>
      <c r="AS12" t="s">
        <v>230</v>
      </c>
    </row>
    <row r="13" spans="1:47" x14ac:dyDescent="0.25">
      <c r="A13" s="45">
        <f t="shared" si="5"/>
        <v>7</v>
      </c>
      <c r="B13" s="67" t="s">
        <v>46</v>
      </c>
      <c r="C13" s="65" t="s">
        <v>47</v>
      </c>
      <c r="D13" s="47" t="s">
        <v>48</v>
      </c>
      <c r="E13" s="114">
        <v>41113</v>
      </c>
      <c r="F13" s="48">
        <f>VLOOKUP(B13,'July,2013'!$B$6:$AT$108,45,0)</f>
        <v>17</v>
      </c>
      <c r="G13" s="48"/>
      <c r="H13" s="66"/>
      <c r="I13" s="49">
        <v>1</v>
      </c>
      <c r="J13" s="50">
        <f t="shared" si="0"/>
        <v>18</v>
      </c>
      <c r="K13" s="140"/>
      <c r="L13" s="51"/>
      <c r="M13" s="51">
        <v>1</v>
      </c>
      <c r="N13" s="51"/>
      <c r="O13" s="51"/>
      <c r="P13" s="133"/>
      <c r="Q13" s="286"/>
      <c r="R13" s="140"/>
      <c r="S13" s="51"/>
      <c r="T13" s="52"/>
      <c r="U13" s="52"/>
      <c r="V13" s="52"/>
      <c r="W13" s="137"/>
      <c r="X13" s="137"/>
      <c r="Y13" s="52"/>
      <c r="Z13" s="52"/>
      <c r="AA13" s="52"/>
      <c r="AB13" s="52"/>
      <c r="AC13" s="52"/>
      <c r="AD13" s="137"/>
      <c r="AE13" s="137"/>
      <c r="AF13" s="52"/>
      <c r="AG13" s="52"/>
      <c r="AH13" s="52"/>
      <c r="AI13" s="52"/>
      <c r="AJ13" s="52"/>
      <c r="AK13" s="404"/>
      <c r="AL13" s="404"/>
      <c r="AM13" s="54">
        <f t="shared" si="1"/>
        <v>1</v>
      </c>
      <c r="AN13" s="55">
        <f t="shared" si="2"/>
        <v>17</v>
      </c>
      <c r="AO13" s="287">
        <f t="shared" si="3"/>
        <v>0</v>
      </c>
      <c r="AP13" s="57">
        <f t="shared" si="4"/>
        <v>17</v>
      </c>
      <c r="AQ13" s="59"/>
      <c r="AS13" t="s">
        <v>231</v>
      </c>
    </row>
    <row r="14" spans="1:47" x14ac:dyDescent="0.25">
      <c r="A14" s="45">
        <f t="shared" si="5"/>
        <v>8</v>
      </c>
      <c r="B14" s="46" t="s">
        <v>49</v>
      </c>
      <c r="C14" s="64" t="s">
        <v>50</v>
      </c>
      <c r="D14" s="47" t="s">
        <v>51</v>
      </c>
      <c r="E14" s="114"/>
      <c r="F14" s="48">
        <f>VLOOKUP(B14,'July,2013'!$B$6:$AT$108,45,0)</f>
        <v>8</v>
      </c>
      <c r="G14" s="48"/>
      <c r="H14" s="48"/>
      <c r="I14" s="49">
        <v>1</v>
      </c>
      <c r="J14" s="50">
        <f t="shared" si="0"/>
        <v>9</v>
      </c>
      <c r="K14" s="140"/>
      <c r="L14" s="51"/>
      <c r="M14" s="51"/>
      <c r="N14" s="51"/>
      <c r="O14" s="51"/>
      <c r="P14" s="133"/>
      <c r="Q14" s="286"/>
      <c r="R14" s="140"/>
      <c r="S14" s="51"/>
      <c r="T14" s="52"/>
      <c r="U14" s="52"/>
      <c r="V14" s="52"/>
      <c r="W14" s="137"/>
      <c r="X14" s="137"/>
      <c r="Y14" s="52"/>
      <c r="Z14" s="52"/>
      <c r="AA14" s="52"/>
      <c r="AB14" s="52"/>
      <c r="AC14" s="52"/>
      <c r="AD14" s="137"/>
      <c r="AE14" s="137"/>
      <c r="AF14" s="52"/>
      <c r="AG14" s="52"/>
      <c r="AH14" s="52"/>
      <c r="AI14" s="52"/>
      <c r="AJ14" s="52"/>
      <c r="AK14" s="404"/>
      <c r="AL14" s="404"/>
      <c r="AM14" s="54">
        <f t="shared" si="1"/>
        <v>0</v>
      </c>
      <c r="AN14" s="55">
        <f t="shared" si="2"/>
        <v>9</v>
      </c>
      <c r="AO14" s="287">
        <f t="shared" si="3"/>
        <v>0</v>
      </c>
      <c r="AP14" s="57">
        <f t="shared" si="4"/>
        <v>9</v>
      </c>
      <c r="AQ14" s="59"/>
      <c r="AS14" t="s">
        <v>232</v>
      </c>
    </row>
    <row r="15" spans="1:47" x14ac:dyDescent="0.25">
      <c r="A15" s="45">
        <f t="shared" si="5"/>
        <v>9</v>
      </c>
      <c r="B15" s="68" t="s">
        <v>199</v>
      </c>
      <c r="C15" s="69" t="s">
        <v>52</v>
      </c>
      <c r="D15" s="69" t="s">
        <v>42</v>
      </c>
      <c r="E15" s="114">
        <v>41199</v>
      </c>
      <c r="F15" s="48">
        <f>VLOOKUP(B15,'July,2013'!$B$6:$AT$108,45,0)</f>
        <v>2.5</v>
      </c>
      <c r="G15" s="70"/>
      <c r="H15" s="70"/>
      <c r="I15" s="49">
        <v>1</v>
      </c>
      <c r="J15" s="71">
        <f t="shared" si="0"/>
        <v>3.5</v>
      </c>
      <c r="K15" s="140"/>
      <c r="L15" s="51"/>
      <c r="M15" s="51"/>
      <c r="N15" s="51"/>
      <c r="O15" s="51"/>
      <c r="P15" s="133"/>
      <c r="Q15" s="286"/>
      <c r="R15" s="140"/>
      <c r="S15" s="51">
        <v>1</v>
      </c>
      <c r="T15" s="52"/>
      <c r="U15" s="52"/>
      <c r="V15" s="52"/>
      <c r="W15" s="137"/>
      <c r="X15" s="137"/>
      <c r="Y15" s="52">
        <v>0.5</v>
      </c>
      <c r="Z15" s="52"/>
      <c r="AA15" s="52"/>
      <c r="AB15" s="52"/>
      <c r="AC15" s="52"/>
      <c r="AD15" s="137"/>
      <c r="AE15" s="137"/>
      <c r="AF15" s="52"/>
      <c r="AG15" s="52"/>
      <c r="AH15" s="52">
        <v>1</v>
      </c>
      <c r="AI15" s="52"/>
      <c r="AJ15" s="52"/>
      <c r="AK15" s="404"/>
      <c r="AL15" s="404"/>
      <c r="AM15" s="54">
        <f t="shared" si="1"/>
        <v>2.5</v>
      </c>
      <c r="AN15" s="55">
        <f t="shared" si="2"/>
        <v>1</v>
      </c>
      <c r="AO15" s="287">
        <f t="shared" si="3"/>
        <v>0</v>
      </c>
      <c r="AP15" s="57">
        <f t="shared" si="4"/>
        <v>1</v>
      </c>
      <c r="AQ15" s="59"/>
    </row>
    <row r="16" spans="1:47" x14ac:dyDescent="0.25">
      <c r="A16" s="214">
        <f>A15+1</f>
        <v>10</v>
      </c>
      <c r="B16" s="68" t="s">
        <v>244</v>
      </c>
      <c r="C16" s="69" t="s">
        <v>240</v>
      </c>
      <c r="D16" s="47" t="s">
        <v>48</v>
      </c>
      <c r="E16" s="116">
        <v>41365</v>
      </c>
      <c r="F16" s="48">
        <f>VLOOKUP(B16,'July,2013'!$B$6:$AT$108,45,0)</f>
        <v>4.5</v>
      </c>
      <c r="G16" s="70"/>
      <c r="H16" s="275"/>
      <c r="I16" s="49">
        <v>1</v>
      </c>
      <c r="J16" s="71">
        <f t="shared" si="0"/>
        <v>5.5</v>
      </c>
      <c r="K16" s="143"/>
      <c r="L16" s="98"/>
      <c r="M16" s="98"/>
      <c r="N16" s="98"/>
      <c r="O16" s="98"/>
      <c r="P16" s="136"/>
      <c r="Q16" s="288"/>
      <c r="R16" s="143"/>
      <c r="S16" s="98">
        <v>1</v>
      </c>
      <c r="T16" s="99"/>
      <c r="U16" s="99"/>
      <c r="V16" s="99"/>
      <c r="W16" s="147"/>
      <c r="X16" s="147"/>
      <c r="Y16" s="99"/>
      <c r="Z16" s="99"/>
      <c r="AA16" s="99"/>
      <c r="AB16" s="99"/>
      <c r="AC16" s="99"/>
      <c r="AD16" s="147"/>
      <c r="AE16" s="147"/>
      <c r="AF16" s="99"/>
      <c r="AG16" s="99"/>
      <c r="AH16" s="99"/>
      <c r="AI16" s="99"/>
      <c r="AJ16" s="99"/>
      <c r="AK16" s="410"/>
      <c r="AL16" s="410"/>
      <c r="AM16" s="54">
        <f t="shared" si="1"/>
        <v>1</v>
      </c>
      <c r="AN16" s="55">
        <f t="shared" si="2"/>
        <v>4.5</v>
      </c>
      <c r="AO16" s="287">
        <v>0</v>
      </c>
      <c r="AP16" s="57">
        <f t="shared" si="4"/>
        <v>4.5</v>
      </c>
      <c r="AQ16" s="101"/>
    </row>
    <row r="17" spans="1:45" x14ac:dyDescent="0.25">
      <c r="A17" s="214">
        <f>A16+1</f>
        <v>11</v>
      </c>
      <c r="B17" s="46" t="s">
        <v>26</v>
      </c>
      <c r="C17" s="62" t="s">
        <v>27</v>
      </c>
      <c r="D17" s="47" t="s">
        <v>28</v>
      </c>
      <c r="E17" s="114">
        <v>41085</v>
      </c>
      <c r="F17" s="48">
        <f>VLOOKUP(B17,'July,2013'!$B$6:$AT$108,45,0)</f>
        <v>0</v>
      </c>
      <c r="G17" s="48"/>
      <c r="H17" s="48"/>
      <c r="I17" s="49">
        <v>1</v>
      </c>
      <c r="J17" s="50">
        <f>F17+G17+H17+I17</f>
        <v>1</v>
      </c>
      <c r="K17" s="140"/>
      <c r="L17" s="51"/>
      <c r="M17" s="51"/>
      <c r="N17" s="51"/>
      <c r="O17" s="51"/>
      <c r="P17" s="133"/>
      <c r="Q17" s="286"/>
      <c r="R17" s="140"/>
      <c r="S17" s="51"/>
      <c r="T17" s="52">
        <v>0.5</v>
      </c>
      <c r="U17" s="52"/>
      <c r="V17" s="52"/>
      <c r="W17" s="137"/>
      <c r="X17" s="137"/>
      <c r="Y17" s="52"/>
      <c r="Z17" s="52"/>
      <c r="AA17" s="52"/>
      <c r="AB17" s="52"/>
      <c r="AC17" s="52"/>
      <c r="AD17" s="137"/>
      <c r="AE17" s="137"/>
      <c r="AF17" s="52"/>
      <c r="AG17" s="52"/>
      <c r="AH17" s="52"/>
      <c r="AI17" s="52"/>
      <c r="AJ17" s="52"/>
      <c r="AK17" s="404"/>
      <c r="AL17" s="404"/>
      <c r="AM17" s="54">
        <f t="shared" si="1"/>
        <v>0.5</v>
      </c>
      <c r="AN17" s="55">
        <f t="shared" si="2"/>
        <v>0.5</v>
      </c>
      <c r="AO17" s="287">
        <f>IF(AN17&lt;0,AN17,0)</f>
        <v>0</v>
      </c>
      <c r="AP17" s="57">
        <f>AN17-AO17</f>
        <v>0.5</v>
      </c>
      <c r="AQ17" s="59"/>
    </row>
    <row r="18" spans="1:45" x14ac:dyDescent="0.25">
      <c r="A18" s="308">
        <f>A17+1</f>
        <v>12</v>
      </c>
      <c r="B18" s="96"/>
      <c r="C18" s="299" t="s">
        <v>298</v>
      </c>
      <c r="D18" s="47" t="s">
        <v>36</v>
      </c>
      <c r="E18" s="116">
        <v>41477</v>
      </c>
      <c r="F18" s="48">
        <v>0</v>
      </c>
      <c r="G18" s="70"/>
      <c r="H18" s="70"/>
      <c r="I18" s="159">
        <v>0</v>
      </c>
      <c r="J18" s="50">
        <f>F18+G18+H18+I18</f>
        <v>0</v>
      </c>
      <c r="K18" s="143"/>
      <c r="L18" s="98"/>
      <c r="M18" s="98"/>
      <c r="N18" s="98"/>
      <c r="O18" s="98">
        <v>1</v>
      </c>
      <c r="P18" s="136"/>
      <c r="Q18" s="288"/>
      <c r="R18" s="143"/>
      <c r="S18" s="98"/>
      <c r="T18" s="99"/>
      <c r="U18" s="99"/>
      <c r="V18" s="99"/>
      <c r="W18" s="147"/>
      <c r="X18" s="147"/>
      <c r="Y18" s="99"/>
      <c r="Z18" s="99"/>
      <c r="AA18" s="99"/>
      <c r="AB18" s="99"/>
      <c r="AC18" s="99"/>
      <c r="AD18" s="147"/>
      <c r="AE18" s="147"/>
      <c r="AF18" s="99"/>
      <c r="AG18" s="99"/>
      <c r="AH18" s="99"/>
      <c r="AI18" s="99"/>
      <c r="AJ18" s="99"/>
      <c r="AK18" s="410"/>
      <c r="AL18" s="410"/>
      <c r="AM18" s="54">
        <f t="shared" si="1"/>
        <v>1</v>
      </c>
      <c r="AN18" s="55">
        <f t="shared" si="2"/>
        <v>-1</v>
      </c>
      <c r="AO18" s="287">
        <f>IF(AN18&lt;0,AN18,0)</f>
        <v>-1</v>
      </c>
      <c r="AP18" s="57">
        <f>AN18-AO18</f>
        <v>0</v>
      </c>
      <c r="AQ18" s="101"/>
    </row>
    <row r="19" spans="1:45" x14ac:dyDescent="0.25">
      <c r="A19" s="36">
        <v>4</v>
      </c>
      <c r="B19" s="37"/>
      <c r="C19" s="38" t="s">
        <v>237</v>
      </c>
      <c r="D19" s="37"/>
      <c r="E19" s="115"/>
      <c r="F19" s="48"/>
      <c r="G19" s="38"/>
      <c r="H19" s="38"/>
      <c r="I19" s="38"/>
      <c r="J19" s="39"/>
      <c r="K19" s="109"/>
      <c r="L19" s="40"/>
      <c r="M19" s="40"/>
      <c r="N19" s="40"/>
      <c r="O19" s="40"/>
      <c r="P19" s="132"/>
      <c r="Q19" s="284"/>
      <c r="R19" s="109"/>
      <c r="S19" s="40"/>
      <c r="T19" s="40"/>
      <c r="U19" s="40"/>
      <c r="V19" s="40"/>
      <c r="W19" s="132"/>
      <c r="X19" s="132"/>
      <c r="Y19" s="40"/>
      <c r="Z19" s="40"/>
      <c r="AA19" s="40"/>
      <c r="AB19" s="40"/>
      <c r="AC19" s="40"/>
      <c r="AD19" s="132"/>
      <c r="AE19" s="132"/>
      <c r="AF19" s="40"/>
      <c r="AG19" s="40"/>
      <c r="AH19" s="40"/>
      <c r="AI19" s="40"/>
      <c r="AJ19" s="40"/>
      <c r="AK19" s="400"/>
      <c r="AL19" s="400"/>
      <c r="AM19" s="38"/>
      <c r="AN19" s="38"/>
      <c r="AO19" s="285"/>
      <c r="AP19" s="42"/>
      <c r="AQ19" s="43"/>
      <c r="AS19" t="s">
        <v>235</v>
      </c>
    </row>
    <row r="20" spans="1:45" x14ac:dyDescent="0.25">
      <c r="A20" s="45">
        <f>A18+1</f>
        <v>13</v>
      </c>
      <c r="B20" s="46" t="s">
        <v>54</v>
      </c>
      <c r="C20" s="47" t="s">
        <v>55</v>
      </c>
      <c r="D20" s="47" t="s">
        <v>56</v>
      </c>
      <c r="E20" s="114">
        <v>40605</v>
      </c>
      <c r="F20" s="48">
        <f>VLOOKUP(B20,'July,2013'!$B$6:$AT$108,45,0)</f>
        <v>1.5</v>
      </c>
      <c r="G20" s="48"/>
      <c r="H20" s="48"/>
      <c r="I20" s="49">
        <v>1</v>
      </c>
      <c r="J20" s="50">
        <f t="shared" ref="J20:J26" si="6">F20+G20+H20+I20</f>
        <v>2.5</v>
      </c>
      <c r="K20" s="140"/>
      <c r="L20" s="51"/>
      <c r="M20" s="51"/>
      <c r="N20" s="51"/>
      <c r="O20" s="51"/>
      <c r="P20" s="133"/>
      <c r="Q20" s="286"/>
      <c r="R20" s="140"/>
      <c r="S20" s="51"/>
      <c r="T20" s="52"/>
      <c r="U20" s="52"/>
      <c r="V20" s="52"/>
      <c r="W20" s="137"/>
      <c r="X20" s="137"/>
      <c r="Y20" s="52"/>
      <c r="Z20" s="52"/>
      <c r="AA20" s="52"/>
      <c r="AB20" s="52"/>
      <c r="AC20" s="52"/>
      <c r="AD20" s="137"/>
      <c r="AE20" s="137"/>
      <c r="AF20" s="52"/>
      <c r="AG20" s="52"/>
      <c r="AH20" s="52"/>
      <c r="AI20" s="52"/>
      <c r="AJ20" s="52"/>
      <c r="AK20" s="404"/>
      <c r="AL20" s="404"/>
      <c r="AM20" s="54">
        <f>SUM(K20:AJ20)</f>
        <v>0</v>
      </c>
      <c r="AN20" s="55">
        <f>J20-AM20</f>
        <v>2.5</v>
      </c>
      <c r="AO20" s="287">
        <f t="shared" ref="AO20:AO26" si="7">IF(AN20&lt;0,AN20,0)</f>
        <v>0</v>
      </c>
      <c r="AP20" s="57">
        <f t="shared" ref="AP20:AP26" si="8">AN20-AO20</f>
        <v>2.5</v>
      </c>
      <c r="AQ20" s="59"/>
      <c r="AS20" t="s">
        <v>236</v>
      </c>
    </row>
    <row r="21" spans="1:45" x14ac:dyDescent="0.25">
      <c r="A21" s="45">
        <f>A20+1</f>
        <v>14</v>
      </c>
      <c r="B21" s="185" t="s">
        <v>59</v>
      </c>
      <c r="C21" s="186" t="s">
        <v>60</v>
      </c>
      <c r="D21" s="187" t="s">
        <v>56</v>
      </c>
      <c r="E21" s="188">
        <v>40787</v>
      </c>
      <c r="F21" s="48">
        <f>VLOOKUP(B21,'July,2013'!$B$6:$AT$108,45,0)</f>
        <v>1</v>
      </c>
      <c r="G21" s="189"/>
      <c r="H21" s="189">
        <v>3</v>
      </c>
      <c r="I21" s="190">
        <v>1</v>
      </c>
      <c r="J21" s="191">
        <f t="shared" si="6"/>
        <v>5</v>
      </c>
      <c r="K21" s="192"/>
      <c r="L21" s="193"/>
      <c r="M21" s="193"/>
      <c r="N21" s="193">
        <v>1</v>
      </c>
      <c r="O21" s="193">
        <v>1</v>
      </c>
      <c r="P21" s="194"/>
      <c r="Q21" s="289"/>
      <c r="R21" s="192">
        <v>1</v>
      </c>
      <c r="S21" s="193">
        <v>1</v>
      </c>
      <c r="T21" s="160"/>
      <c r="U21" s="160"/>
      <c r="V21" s="160"/>
      <c r="W21" s="195"/>
      <c r="X21" s="195"/>
      <c r="Y21" s="160"/>
      <c r="Z21" s="160"/>
      <c r="AA21" s="160"/>
      <c r="AB21" s="160"/>
      <c r="AC21" s="160"/>
      <c r="AD21" s="195"/>
      <c r="AE21" s="195"/>
      <c r="AF21" s="160"/>
      <c r="AG21" s="160"/>
      <c r="AH21" s="160"/>
      <c r="AI21" s="160"/>
      <c r="AJ21" s="160"/>
      <c r="AK21" s="426"/>
      <c r="AL21" s="426"/>
      <c r="AM21" s="54">
        <f>SUM(K21:AJ21)</f>
        <v>4</v>
      </c>
      <c r="AN21" s="197">
        <f>J21-AM21</f>
        <v>1</v>
      </c>
      <c r="AO21" s="290">
        <f t="shared" si="7"/>
        <v>0</v>
      </c>
      <c r="AP21" s="199">
        <f t="shared" si="8"/>
        <v>1</v>
      </c>
      <c r="AQ21" s="59"/>
    </row>
    <row r="22" spans="1:45" x14ac:dyDescent="0.25">
      <c r="A22" s="45">
        <f>A21+1</f>
        <v>15</v>
      </c>
      <c r="B22" s="46" t="s">
        <v>245</v>
      </c>
      <c r="C22" s="73" t="s">
        <v>239</v>
      </c>
      <c r="D22" s="47" t="s">
        <v>56</v>
      </c>
      <c r="E22" s="119">
        <v>41365</v>
      </c>
      <c r="F22" s="48">
        <f>VLOOKUP(B22,'July,2013'!$B$6:$AT$108,45,0)</f>
        <v>1</v>
      </c>
      <c r="G22" s="48"/>
      <c r="H22" s="48"/>
      <c r="I22" s="49">
        <v>1</v>
      </c>
      <c r="J22" s="50">
        <f>F22+G22+H22+I22</f>
        <v>2</v>
      </c>
      <c r="K22" s="140"/>
      <c r="L22" s="51"/>
      <c r="M22" s="51"/>
      <c r="N22" s="51"/>
      <c r="O22" s="51"/>
      <c r="P22" s="133"/>
      <c r="Q22" s="286"/>
      <c r="R22" s="140"/>
      <c r="S22" s="51"/>
      <c r="T22" s="52"/>
      <c r="U22" s="52"/>
      <c r="V22" s="52"/>
      <c r="W22" s="137"/>
      <c r="X22" s="137"/>
      <c r="Y22" s="52"/>
      <c r="Z22" s="52"/>
      <c r="AA22" s="52"/>
      <c r="AB22" s="52"/>
      <c r="AC22" s="52"/>
      <c r="AD22" s="137"/>
      <c r="AE22" s="137"/>
      <c r="AF22" s="52"/>
      <c r="AG22" s="52"/>
      <c r="AH22" s="52"/>
      <c r="AI22" s="52"/>
      <c r="AJ22" s="52"/>
      <c r="AK22" s="404"/>
      <c r="AL22" s="404"/>
      <c r="AM22" s="54">
        <f>SUM(K22:AJ22)</f>
        <v>0</v>
      </c>
      <c r="AN22" s="55">
        <f>J22-AM22</f>
        <v>2</v>
      </c>
      <c r="AO22" s="287">
        <f>IF(AN22&lt;0,AN22,0)</f>
        <v>0</v>
      </c>
      <c r="AP22" s="57">
        <f>AN22-AO22</f>
        <v>2</v>
      </c>
      <c r="AQ22" s="59"/>
    </row>
    <row r="23" spans="1:45" x14ac:dyDescent="0.25">
      <c r="A23" s="45">
        <f t="shared" ref="A23:A24" si="9">A21+1</f>
        <v>15</v>
      </c>
      <c r="B23" s="46" t="s">
        <v>276</v>
      </c>
      <c r="C23" s="73" t="s">
        <v>277</v>
      </c>
      <c r="D23" s="47" t="s">
        <v>56</v>
      </c>
      <c r="E23" s="119">
        <v>41428</v>
      </c>
      <c r="F23" s="48">
        <f>VLOOKUP(B23,'July,2013'!$B$6:$AT$108,45,0)</f>
        <v>0</v>
      </c>
      <c r="G23" s="48"/>
      <c r="H23" s="48"/>
      <c r="I23" s="49">
        <v>1</v>
      </c>
      <c r="J23" s="50">
        <f>F23+G23+H23+I23</f>
        <v>1</v>
      </c>
      <c r="K23" s="140"/>
      <c r="L23" s="51"/>
      <c r="M23" s="51"/>
      <c r="N23" s="51"/>
      <c r="O23" s="51"/>
      <c r="P23" s="133"/>
      <c r="Q23" s="286"/>
      <c r="R23" s="140"/>
      <c r="S23" s="51"/>
      <c r="T23" s="52"/>
      <c r="U23" s="52"/>
      <c r="V23" s="52"/>
      <c r="W23" s="137"/>
      <c r="X23" s="137"/>
      <c r="Y23" s="52"/>
      <c r="Z23" s="52"/>
      <c r="AA23" s="52"/>
      <c r="AB23" s="52"/>
      <c r="AC23" s="52"/>
      <c r="AD23" s="137"/>
      <c r="AE23" s="137"/>
      <c r="AF23" s="52"/>
      <c r="AG23" s="52"/>
      <c r="AH23" s="52"/>
      <c r="AI23" s="52"/>
      <c r="AJ23" s="52"/>
      <c r="AK23" s="404"/>
      <c r="AL23" s="404"/>
      <c r="AM23" s="54">
        <f>SUM(K23:AJ23)</f>
        <v>0</v>
      </c>
      <c r="AN23" s="55">
        <f>J23-AM23</f>
        <v>1</v>
      </c>
      <c r="AO23" s="287">
        <f>IF(AN23&lt;0,AN23,0)</f>
        <v>0</v>
      </c>
      <c r="AP23" s="57">
        <f>AN23-AO23</f>
        <v>1</v>
      </c>
      <c r="AQ23" s="59"/>
    </row>
    <row r="24" spans="1:45" x14ac:dyDescent="0.25">
      <c r="A24" s="45">
        <f t="shared" si="9"/>
        <v>16</v>
      </c>
      <c r="B24" s="46" t="s">
        <v>278</v>
      </c>
      <c r="C24" s="73" t="s">
        <v>279</v>
      </c>
      <c r="D24" s="47" t="s">
        <v>56</v>
      </c>
      <c r="E24" s="119">
        <v>41442</v>
      </c>
      <c r="F24" s="48">
        <f>VLOOKUP(B24,'July,2013'!$B$6:$AT$108,45,0)</f>
        <v>0</v>
      </c>
      <c r="G24" s="48"/>
      <c r="H24" s="48"/>
      <c r="I24" s="49">
        <v>0.5</v>
      </c>
      <c r="J24" s="50">
        <f>F24+G24+H24+I24</f>
        <v>0.5</v>
      </c>
      <c r="K24" s="140"/>
      <c r="L24" s="51"/>
      <c r="M24" s="51"/>
      <c r="N24" s="51"/>
      <c r="O24" s="51"/>
      <c r="P24" s="133"/>
      <c r="Q24" s="286"/>
      <c r="R24" s="140"/>
      <c r="S24" s="51"/>
      <c r="T24" s="52"/>
      <c r="U24" s="52"/>
      <c r="V24" s="52"/>
      <c r="W24" s="137"/>
      <c r="X24" s="137"/>
      <c r="Y24" s="52"/>
      <c r="Z24" s="52"/>
      <c r="AA24" s="52"/>
      <c r="AB24" s="52"/>
      <c r="AC24" s="52"/>
      <c r="AD24" s="137"/>
      <c r="AE24" s="137"/>
      <c r="AF24" s="52"/>
      <c r="AG24" s="52"/>
      <c r="AH24" s="52"/>
      <c r="AI24" s="52"/>
      <c r="AJ24" s="52"/>
      <c r="AK24" s="404"/>
      <c r="AL24" s="404"/>
      <c r="AM24" s="54">
        <f>SUM(K24:AJ24)</f>
        <v>0</v>
      </c>
      <c r="AN24" s="55">
        <f>J24-AM24</f>
        <v>0.5</v>
      </c>
      <c r="AO24" s="287">
        <f>IF(AN24&lt;0,AN24,0)</f>
        <v>0</v>
      </c>
      <c r="AP24" s="57">
        <f>AN24-AO24</f>
        <v>0.5</v>
      </c>
      <c r="AQ24" s="59"/>
    </row>
    <row r="25" spans="1:45" x14ac:dyDescent="0.25">
      <c r="A25" s="36">
        <v>4</v>
      </c>
      <c r="B25" s="37"/>
      <c r="C25" s="38" t="s">
        <v>280</v>
      </c>
      <c r="D25" s="37"/>
      <c r="E25" s="115"/>
      <c r="F25" s="48"/>
      <c r="G25" s="38"/>
      <c r="H25" s="38"/>
      <c r="I25" s="38"/>
      <c r="J25" s="39"/>
      <c r="K25" s="109"/>
      <c r="L25" s="40"/>
      <c r="M25" s="40"/>
      <c r="N25" s="40"/>
      <c r="O25" s="40"/>
      <c r="P25" s="132"/>
      <c r="Q25" s="284"/>
      <c r="R25" s="109"/>
      <c r="S25" s="40"/>
      <c r="T25" s="40"/>
      <c r="U25" s="40"/>
      <c r="V25" s="40"/>
      <c r="W25" s="132"/>
      <c r="X25" s="132"/>
      <c r="Y25" s="40"/>
      <c r="Z25" s="40"/>
      <c r="AA25" s="40"/>
      <c r="AB25" s="40"/>
      <c r="AC25" s="40"/>
      <c r="AD25" s="132"/>
      <c r="AE25" s="132"/>
      <c r="AF25" s="40"/>
      <c r="AG25" s="40"/>
      <c r="AH25" s="40"/>
      <c r="AI25" s="40"/>
      <c r="AJ25" s="40"/>
      <c r="AK25" s="400"/>
      <c r="AL25" s="400"/>
      <c r="AM25" s="38"/>
      <c r="AN25" s="38"/>
      <c r="AO25" s="285"/>
      <c r="AP25" s="42"/>
      <c r="AQ25" s="43"/>
      <c r="AS25" t="s">
        <v>235</v>
      </c>
    </row>
    <row r="26" spans="1:45" x14ac:dyDescent="0.25">
      <c r="A26" s="72">
        <f>A24+1</f>
        <v>17</v>
      </c>
      <c r="B26" s="46" t="s">
        <v>151</v>
      </c>
      <c r="C26" s="64" t="s">
        <v>152</v>
      </c>
      <c r="D26" s="47" t="s">
        <v>56</v>
      </c>
      <c r="E26" s="119">
        <v>40310</v>
      </c>
      <c r="F26" s="48">
        <f>VLOOKUP(B26,'July,2013'!$B$6:$AT$108,45,0)</f>
        <v>1.5</v>
      </c>
      <c r="G26" s="48"/>
      <c r="H26" s="48"/>
      <c r="I26" s="49">
        <v>1</v>
      </c>
      <c r="J26" s="50">
        <f t="shared" si="6"/>
        <v>2.5</v>
      </c>
      <c r="K26" s="140"/>
      <c r="L26" s="51"/>
      <c r="M26" s="51"/>
      <c r="N26" s="51"/>
      <c r="O26" s="51">
        <v>0.5</v>
      </c>
      <c r="P26" s="133"/>
      <c r="Q26" s="286"/>
      <c r="R26" s="140">
        <v>1</v>
      </c>
      <c r="S26" s="51"/>
      <c r="T26" s="52"/>
      <c r="U26" s="52"/>
      <c r="V26" s="52"/>
      <c r="W26" s="137"/>
      <c r="X26" s="137"/>
      <c r="Y26" s="52"/>
      <c r="Z26" s="52"/>
      <c r="AA26" s="52"/>
      <c r="AB26" s="52"/>
      <c r="AC26" s="52"/>
      <c r="AD26" s="137"/>
      <c r="AE26" s="137"/>
      <c r="AF26" s="52"/>
      <c r="AG26" s="52"/>
      <c r="AH26" s="52"/>
      <c r="AI26" s="52">
        <v>0.5</v>
      </c>
      <c r="AJ26" s="52"/>
      <c r="AK26" s="404"/>
      <c r="AL26" s="404"/>
      <c r="AM26" s="54">
        <f>SUM(K26:AJ26)</f>
        <v>2</v>
      </c>
      <c r="AN26" s="55">
        <f>J26-AM26</f>
        <v>0.5</v>
      </c>
      <c r="AO26" s="287">
        <f t="shared" si="7"/>
        <v>0</v>
      </c>
      <c r="AP26" s="57">
        <f t="shared" si="8"/>
        <v>0.5</v>
      </c>
      <c r="AQ26" s="59"/>
    </row>
    <row r="27" spans="1:45" x14ac:dyDescent="0.25">
      <c r="A27" s="36">
        <v>3</v>
      </c>
      <c r="B27" s="37"/>
      <c r="C27" s="38" t="s">
        <v>196</v>
      </c>
      <c r="D27" s="37"/>
      <c r="E27" s="115"/>
      <c r="F27" s="48"/>
      <c r="G27" s="38"/>
      <c r="H27" s="38"/>
      <c r="I27" s="38"/>
      <c r="J27" s="39"/>
      <c r="K27" s="109"/>
      <c r="L27" s="40"/>
      <c r="M27" s="40"/>
      <c r="N27" s="40"/>
      <c r="O27" s="40"/>
      <c r="P27" s="132"/>
      <c r="Q27" s="284"/>
      <c r="R27" s="109"/>
      <c r="S27" s="40"/>
      <c r="T27" s="40"/>
      <c r="U27" s="40"/>
      <c r="V27" s="40"/>
      <c r="W27" s="132"/>
      <c r="X27" s="132"/>
      <c r="Y27" s="40"/>
      <c r="Z27" s="40"/>
      <c r="AA27" s="40"/>
      <c r="AB27" s="40"/>
      <c r="AC27" s="40"/>
      <c r="AD27" s="132"/>
      <c r="AE27" s="132"/>
      <c r="AF27" s="40"/>
      <c r="AG27" s="40"/>
      <c r="AH27" s="40"/>
      <c r="AI27" s="40"/>
      <c r="AJ27" s="40"/>
      <c r="AK27" s="400"/>
      <c r="AL27" s="400"/>
      <c r="AM27" s="38"/>
      <c r="AN27" s="38"/>
      <c r="AO27" s="285"/>
      <c r="AP27" s="42"/>
      <c r="AQ27" s="43"/>
      <c r="AS27" t="s">
        <v>233</v>
      </c>
    </row>
    <row r="28" spans="1:45" x14ac:dyDescent="0.25">
      <c r="A28" s="45">
        <f>A26+1</f>
        <v>18</v>
      </c>
      <c r="B28" s="46" t="s">
        <v>62</v>
      </c>
      <c r="C28" s="47" t="s">
        <v>63</v>
      </c>
      <c r="D28" s="47" t="s">
        <v>64</v>
      </c>
      <c r="E28" s="114">
        <v>39316</v>
      </c>
      <c r="F28" s="48">
        <f>VLOOKUP(B28,'July,2013'!$B$6:$AT$108,45,0)</f>
        <v>0.5</v>
      </c>
      <c r="G28" s="48"/>
      <c r="H28" s="48"/>
      <c r="I28" s="49">
        <v>1</v>
      </c>
      <c r="J28" s="50">
        <f>F28+G28+H28+I28</f>
        <v>1.5</v>
      </c>
      <c r="K28" s="140"/>
      <c r="L28" s="51"/>
      <c r="M28" s="51"/>
      <c r="N28" s="51"/>
      <c r="O28" s="51"/>
      <c r="P28" s="133"/>
      <c r="Q28" s="286"/>
      <c r="R28" s="140"/>
      <c r="S28" s="51"/>
      <c r="T28" s="52"/>
      <c r="U28" s="52"/>
      <c r="V28" s="52"/>
      <c r="W28" s="137"/>
      <c r="X28" s="137"/>
      <c r="Y28" s="52"/>
      <c r="Z28" s="52"/>
      <c r="AA28" s="52"/>
      <c r="AB28" s="52"/>
      <c r="AC28" s="52"/>
      <c r="AD28" s="137"/>
      <c r="AE28" s="137"/>
      <c r="AF28" s="52"/>
      <c r="AG28" s="52"/>
      <c r="AH28" s="52"/>
      <c r="AI28" s="52"/>
      <c r="AJ28" s="52"/>
      <c r="AK28" s="404"/>
      <c r="AL28" s="404"/>
      <c r="AM28" s="54">
        <f>SUM(K28:AJ28)</f>
        <v>0</v>
      </c>
      <c r="AN28" s="55">
        <f>J28-AM28</f>
        <v>1.5</v>
      </c>
      <c r="AO28" s="287">
        <f>IF(AN28&lt;0,AN28,0)</f>
        <v>0</v>
      </c>
      <c r="AP28" s="57">
        <f>AN28-AO28</f>
        <v>1.5</v>
      </c>
      <c r="AQ28" s="59"/>
      <c r="AS28" t="s">
        <v>234</v>
      </c>
    </row>
    <row r="29" spans="1:45" x14ac:dyDescent="0.25">
      <c r="A29" s="36">
        <v>5</v>
      </c>
      <c r="B29" s="37"/>
      <c r="C29" s="38" t="s">
        <v>61</v>
      </c>
      <c r="D29" s="37"/>
      <c r="E29" s="115"/>
      <c r="F29" s="48"/>
      <c r="G29" s="38"/>
      <c r="H29" s="38"/>
      <c r="I29" s="38"/>
      <c r="J29" s="39"/>
      <c r="K29" s="109"/>
      <c r="L29" s="40"/>
      <c r="M29" s="40"/>
      <c r="N29" s="40"/>
      <c r="O29" s="40"/>
      <c r="P29" s="132"/>
      <c r="Q29" s="284"/>
      <c r="R29" s="109"/>
      <c r="S29" s="40"/>
      <c r="T29" s="40"/>
      <c r="U29" s="40"/>
      <c r="V29" s="40"/>
      <c r="W29" s="132"/>
      <c r="X29" s="132"/>
      <c r="Y29" s="40"/>
      <c r="Z29" s="40"/>
      <c r="AA29" s="40"/>
      <c r="AB29" s="40"/>
      <c r="AC29" s="40"/>
      <c r="AD29" s="132"/>
      <c r="AE29" s="132"/>
      <c r="AF29" s="40"/>
      <c r="AG29" s="40"/>
      <c r="AH29" s="40"/>
      <c r="AI29" s="40"/>
      <c r="AJ29" s="40"/>
      <c r="AK29" s="400"/>
      <c r="AL29" s="400"/>
      <c r="AM29" s="38"/>
      <c r="AN29" s="38"/>
      <c r="AO29" s="285"/>
      <c r="AP29" s="42"/>
      <c r="AQ29" s="43"/>
    </row>
    <row r="30" spans="1:45" x14ac:dyDescent="0.25">
      <c r="A30" s="72">
        <f>A28+1</f>
        <v>19</v>
      </c>
      <c r="B30" s="46" t="s">
        <v>65</v>
      </c>
      <c r="C30" s="73" t="s">
        <v>66</v>
      </c>
      <c r="D30" s="47" t="s">
        <v>56</v>
      </c>
      <c r="E30" s="114">
        <v>39689</v>
      </c>
      <c r="F30" s="48">
        <f>VLOOKUP(B30,'July,2013'!$B$6:$AT$108,45,0)</f>
        <v>1</v>
      </c>
      <c r="G30" s="48"/>
      <c r="H30" s="48"/>
      <c r="I30" s="49">
        <v>1</v>
      </c>
      <c r="J30" s="50">
        <f t="shared" ref="J30:J36" si="10">F30+G30+H30+I30</f>
        <v>2</v>
      </c>
      <c r="K30" s="140"/>
      <c r="L30" s="51"/>
      <c r="M30" s="51"/>
      <c r="N30" s="51"/>
      <c r="O30" s="51"/>
      <c r="P30" s="133"/>
      <c r="Q30" s="286"/>
      <c r="R30" s="140"/>
      <c r="S30" s="51"/>
      <c r="T30" s="52"/>
      <c r="U30" s="52"/>
      <c r="V30" s="52"/>
      <c r="W30" s="137"/>
      <c r="X30" s="137"/>
      <c r="Y30" s="52"/>
      <c r="Z30" s="52"/>
      <c r="AA30" s="52"/>
      <c r="AB30" s="52"/>
      <c r="AC30" s="52"/>
      <c r="AD30" s="137"/>
      <c r="AE30" s="137"/>
      <c r="AF30" s="52"/>
      <c r="AG30" s="52"/>
      <c r="AH30" s="52"/>
      <c r="AI30" s="52"/>
      <c r="AJ30" s="52"/>
      <c r="AK30" s="404"/>
      <c r="AL30" s="404"/>
      <c r="AM30" s="54">
        <f t="shared" ref="AM30:AM36" si="11">SUM(K30:AJ30)</f>
        <v>0</v>
      </c>
      <c r="AN30" s="55">
        <f t="shared" ref="AN30:AN36" si="12">J30-AM30</f>
        <v>2</v>
      </c>
      <c r="AO30" s="287">
        <f t="shared" ref="AO30:AO36" si="13">IF(AN30&lt;0,AN30,0)</f>
        <v>0</v>
      </c>
      <c r="AP30" s="57">
        <f t="shared" ref="AP30:AP36" si="14">AN30-AO30</f>
        <v>2</v>
      </c>
      <c r="AQ30" s="59"/>
    </row>
    <row r="31" spans="1:45" x14ac:dyDescent="0.25">
      <c r="A31" s="72">
        <f t="shared" ref="A31:A35" si="15">A30+1</f>
        <v>20</v>
      </c>
      <c r="B31" s="46" t="s">
        <v>67</v>
      </c>
      <c r="C31" s="73" t="s">
        <v>68</v>
      </c>
      <c r="D31" s="47" t="s">
        <v>56</v>
      </c>
      <c r="E31" s="114">
        <v>40709</v>
      </c>
      <c r="F31" s="48">
        <f>VLOOKUP(B31,'July,2013'!$B$6:$AT$108,45,0)</f>
        <v>8</v>
      </c>
      <c r="G31" s="48"/>
      <c r="H31" s="48">
        <v>3</v>
      </c>
      <c r="I31" s="49">
        <v>1</v>
      </c>
      <c r="J31" s="50">
        <f t="shared" si="10"/>
        <v>12</v>
      </c>
      <c r="K31" s="140"/>
      <c r="L31" s="51"/>
      <c r="M31" s="51"/>
      <c r="N31" s="51">
        <v>1</v>
      </c>
      <c r="O31" s="51">
        <v>1</v>
      </c>
      <c r="P31" s="133"/>
      <c r="Q31" s="286"/>
      <c r="R31" s="140"/>
      <c r="S31" s="51"/>
      <c r="T31" s="52"/>
      <c r="U31" s="52"/>
      <c r="V31" s="52">
        <v>1</v>
      </c>
      <c r="W31" s="137"/>
      <c r="X31" s="137"/>
      <c r="Y31" s="52">
        <v>1</v>
      </c>
      <c r="Z31" s="52">
        <v>1</v>
      </c>
      <c r="AA31" s="52">
        <v>1</v>
      </c>
      <c r="AB31" s="52">
        <v>1</v>
      </c>
      <c r="AC31" s="52"/>
      <c r="AD31" s="137"/>
      <c r="AE31" s="137"/>
      <c r="AF31" s="52"/>
      <c r="AG31" s="52"/>
      <c r="AH31" s="52"/>
      <c r="AI31" s="52"/>
      <c r="AJ31" s="52"/>
      <c r="AK31" s="404"/>
      <c r="AL31" s="404"/>
      <c r="AM31" s="54">
        <f t="shared" si="11"/>
        <v>7</v>
      </c>
      <c r="AN31" s="55">
        <f t="shared" si="12"/>
        <v>5</v>
      </c>
      <c r="AO31" s="287">
        <f t="shared" si="13"/>
        <v>0</v>
      </c>
      <c r="AP31" s="57">
        <f t="shared" si="14"/>
        <v>5</v>
      </c>
      <c r="AQ31" s="59"/>
    </row>
    <row r="32" spans="1:45" x14ac:dyDescent="0.25">
      <c r="A32" s="72">
        <f t="shared" si="15"/>
        <v>21</v>
      </c>
      <c r="B32" s="46" t="s">
        <v>69</v>
      </c>
      <c r="C32" s="73" t="s">
        <v>70</v>
      </c>
      <c r="D32" s="47" t="s">
        <v>56</v>
      </c>
      <c r="E32" s="114">
        <v>40427</v>
      </c>
      <c r="F32" s="48">
        <f>VLOOKUP(B32,'July,2013'!$B$6:$AT$108,45,0)</f>
        <v>6.5</v>
      </c>
      <c r="G32" s="48"/>
      <c r="H32" s="48"/>
      <c r="I32" s="49">
        <v>1</v>
      </c>
      <c r="J32" s="50">
        <f t="shared" si="10"/>
        <v>7.5</v>
      </c>
      <c r="K32" s="140"/>
      <c r="L32" s="51"/>
      <c r="M32" s="51"/>
      <c r="N32" s="51"/>
      <c r="O32" s="51"/>
      <c r="P32" s="133"/>
      <c r="Q32" s="286"/>
      <c r="R32" s="140"/>
      <c r="S32" s="51"/>
      <c r="T32" s="52"/>
      <c r="U32" s="52"/>
      <c r="V32" s="52"/>
      <c r="W32" s="137"/>
      <c r="X32" s="137"/>
      <c r="Y32" s="52">
        <v>1</v>
      </c>
      <c r="Z32" s="52"/>
      <c r="AA32" s="52"/>
      <c r="AB32" s="52"/>
      <c r="AC32" s="52"/>
      <c r="AD32" s="137"/>
      <c r="AE32" s="137"/>
      <c r="AF32" s="52"/>
      <c r="AG32" s="52"/>
      <c r="AH32" s="52"/>
      <c r="AI32" s="52"/>
      <c r="AJ32" s="52"/>
      <c r="AK32" s="404"/>
      <c r="AL32" s="404"/>
      <c r="AM32" s="54">
        <f t="shared" si="11"/>
        <v>1</v>
      </c>
      <c r="AN32" s="55">
        <f t="shared" si="12"/>
        <v>6.5</v>
      </c>
      <c r="AO32" s="287">
        <f t="shared" si="13"/>
        <v>0</v>
      </c>
      <c r="AP32" s="57">
        <f t="shared" si="14"/>
        <v>6.5</v>
      </c>
      <c r="AQ32" s="59"/>
    </row>
    <row r="33" spans="1:43" x14ac:dyDescent="0.25">
      <c r="A33" s="72">
        <f t="shared" si="15"/>
        <v>22</v>
      </c>
      <c r="B33" s="46" t="s">
        <v>71</v>
      </c>
      <c r="C33" s="62" t="s">
        <v>72</v>
      </c>
      <c r="D33" s="47" t="s">
        <v>56</v>
      </c>
      <c r="E33" s="114">
        <v>40756</v>
      </c>
      <c r="F33" s="48">
        <f>VLOOKUP(B33,'July,2013'!$B$6:$AT$108,45,0)</f>
        <v>1</v>
      </c>
      <c r="G33" s="48"/>
      <c r="H33" s="48"/>
      <c r="I33" s="49">
        <v>1</v>
      </c>
      <c r="J33" s="50">
        <f t="shared" si="10"/>
        <v>2</v>
      </c>
      <c r="K33" s="140"/>
      <c r="L33" s="51"/>
      <c r="M33" s="51"/>
      <c r="N33" s="51"/>
      <c r="O33" s="51"/>
      <c r="P33" s="133"/>
      <c r="Q33" s="286"/>
      <c r="R33" s="140"/>
      <c r="S33" s="51"/>
      <c r="T33" s="52"/>
      <c r="U33" s="52"/>
      <c r="V33" s="52"/>
      <c r="W33" s="137"/>
      <c r="X33" s="137"/>
      <c r="Y33" s="52"/>
      <c r="Z33" s="52"/>
      <c r="AA33" s="52"/>
      <c r="AB33" s="52"/>
      <c r="AC33" s="52"/>
      <c r="AD33" s="137"/>
      <c r="AE33" s="137"/>
      <c r="AF33" s="52"/>
      <c r="AG33" s="52"/>
      <c r="AH33" s="52"/>
      <c r="AI33" s="52"/>
      <c r="AJ33" s="52"/>
      <c r="AK33" s="404"/>
      <c r="AL33" s="404"/>
      <c r="AM33" s="54">
        <f t="shared" si="11"/>
        <v>0</v>
      </c>
      <c r="AN33" s="55">
        <f t="shared" si="12"/>
        <v>2</v>
      </c>
      <c r="AO33" s="287">
        <f t="shared" si="13"/>
        <v>0</v>
      </c>
      <c r="AP33" s="57">
        <f t="shared" si="14"/>
        <v>2</v>
      </c>
      <c r="AQ33" s="59"/>
    </row>
    <row r="34" spans="1:43" x14ac:dyDescent="0.25">
      <c r="A34" s="72">
        <f t="shared" si="15"/>
        <v>23</v>
      </c>
      <c r="B34" s="46" t="s">
        <v>73</v>
      </c>
      <c r="C34" s="62" t="s">
        <v>74</v>
      </c>
      <c r="D34" s="47" t="s">
        <v>56</v>
      </c>
      <c r="E34" s="114">
        <v>40945</v>
      </c>
      <c r="F34" s="48">
        <f>VLOOKUP(B34,'July,2013'!$B$6:$AT$108,45,0)</f>
        <v>6.5</v>
      </c>
      <c r="G34" s="48"/>
      <c r="H34" s="48"/>
      <c r="I34" s="49">
        <v>1</v>
      </c>
      <c r="J34" s="50">
        <f t="shared" si="10"/>
        <v>7.5</v>
      </c>
      <c r="K34" s="140"/>
      <c r="L34" s="51"/>
      <c r="M34" s="51"/>
      <c r="N34" s="51"/>
      <c r="O34" s="51">
        <v>1</v>
      </c>
      <c r="P34" s="133"/>
      <c r="Q34" s="286"/>
      <c r="R34" s="140"/>
      <c r="S34" s="51"/>
      <c r="T34" s="52"/>
      <c r="U34" s="52"/>
      <c r="V34" s="52"/>
      <c r="W34" s="137"/>
      <c r="X34" s="137"/>
      <c r="Y34" s="52"/>
      <c r="Z34" s="52"/>
      <c r="AA34" s="52"/>
      <c r="AB34" s="52"/>
      <c r="AC34" s="52"/>
      <c r="AD34" s="137"/>
      <c r="AE34" s="137"/>
      <c r="AF34" s="52"/>
      <c r="AG34" s="52"/>
      <c r="AH34" s="52"/>
      <c r="AI34" s="52"/>
      <c r="AJ34" s="52"/>
      <c r="AK34" s="404"/>
      <c r="AL34" s="404"/>
      <c r="AM34" s="54">
        <f t="shared" si="11"/>
        <v>1</v>
      </c>
      <c r="AN34" s="55">
        <f t="shared" si="12"/>
        <v>6.5</v>
      </c>
      <c r="AO34" s="287">
        <f t="shared" si="13"/>
        <v>0</v>
      </c>
      <c r="AP34" s="57">
        <f t="shared" si="14"/>
        <v>6.5</v>
      </c>
      <c r="AQ34" s="59"/>
    </row>
    <row r="35" spans="1:43" x14ac:dyDescent="0.25">
      <c r="A35" s="72">
        <f t="shared" si="15"/>
        <v>24</v>
      </c>
      <c r="B35" s="46" t="s">
        <v>200</v>
      </c>
      <c r="C35" s="62" t="s">
        <v>184</v>
      </c>
      <c r="D35" s="47" t="s">
        <v>56</v>
      </c>
      <c r="E35" s="114">
        <v>41276</v>
      </c>
      <c r="F35" s="48">
        <f>VLOOKUP(B35,'July,2013'!$B$6:$AT$108,45,0)</f>
        <v>4</v>
      </c>
      <c r="G35" s="48"/>
      <c r="H35" s="48"/>
      <c r="I35" s="49">
        <v>1</v>
      </c>
      <c r="J35" s="50">
        <f t="shared" si="10"/>
        <v>5</v>
      </c>
      <c r="K35" s="140"/>
      <c r="L35" s="51"/>
      <c r="M35" s="51"/>
      <c r="N35" s="51"/>
      <c r="O35" s="51"/>
      <c r="P35" s="133"/>
      <c r="Q35" s="286"/>
      <c r="R35" s="140"/>
      <c r="S35" s="51"/>
      <c r="T35" s="52"/>
      <c r="U35" s="52"/>
      <c r="V35" s="52"/>
      <c r="W35" s="137"/>
      <c r="X35" s="137"/>
      <c r="Y35" s="52"/>
      <c r="Z35" s="52"/>
      <c r="AA35" s="52"/>
      <c r="AB35" s="52"/>
      <c r="AC35" s="52"/>
      <c r="AD35" s="137"/>
      <c r="AE35" s="137"/>
      <c r="AF35" s="52"/>
      <c r="AG35" s="52"/>
      <c r="AH35" s="52"/>
      <c r="AI35" s="52"/>
      <c r="AJ35" s="52"/>
      <c r="AK35" s="404"/>
      <c r="AL35" s="404"/>
      <c r="AM35" s="54">
        <f t="shared" si="11"/>
        <v>0</v>
      </c>
      <c r="AN35" s="55">
        <f t="shared" si="12"/>
        <v>5</v>
      </c>
      <c r="AO35" s="287">
        <f t="shared" si="13"/>
        <v>0</v>
      </c>
      <c r="AP35" s="57">
        <f t="shared" si="14"/>
        <v>5</v>
      </c>
      <c r="AQ35" s="59"/>
    </row>
    <row r="36" spans="1:43" x14ac:dyDescent="0.25">
      <c r="A36" s="158">
        <f>A35+1</f>
        <v>25</v>
      </c>
      <c r="B36" s="96" t="s">
        <v>281</v>
      </c>
      <c r="C36" s="126" t="s">
        <v>282</v>
      </c>
      <c r="D36" s="47" t="s">
        <v>56</v>
      </c>
      <c r="E36" s="116">
        <v>41428</v>
      </c>
      <c r="F36" s="48">
        <f>VLOOKUP(B36,'July,2013'!$B$6:$AT$108,45,0)</f>
        <v>0</v>
      </c>
      <c r="G36" s="70"/>
      <c r="H36" s="70"/>
      <c r="I36" s="159">
        <v>1</v>
      </c>
      <c r="J36" s="50">
        <f t="shared" si="10"/>
        <v>1</v>
      </c>
      <c r="K36" s="143"/>
      <c r="L36" s="98"/>
      <c r="M36" s="98"/>
      <c r="N36" s="98"/>
      <c r="O36" s="98"/>
      <c r="P36" s="136"/>
      <c r="Q36" s="288"/>
      <c r="R36" s="143"/>
      <c r="S36" s="98"/>
      <c r="T36" s="99"/>
      <c r="U36" s="99"/>
      <c r="V36" s="99"/>
      <c r="W36" s="147"/>
      <c r="X36" s="147"/>
      <c r="Y36" s="99"/>
      <c r="Z36" s="99"/>
      <c r="AA36" s="99"/>
      <c r="AB36" s="99"/>
      <c r="AC36" s="99"/>
      <c r="AD36" s="147"/>
      <c r="AE36" s="147"/>
      <c r="AF36" s="99"/>
      <c r="AG36" s="99"/>
      <c r="AH36" s="99"/>
      <c r="AI36" s="99"/>
      <c r="AJ36" s="99"/>
      <c r="AK36" s="410"/>
      <c r="AL36" s="410"/>
      <c r="AM36" s="54">
        <f t="shared" si="11"/>
        <v>0</v>
      </c>
      <c r="AN36" s="55">
        <f t="shared" si="12"/>
        <v>1</v>
      </c>
      <c r="AO36" s="287">
        <f t="shared" si="13"/>
        <v>0</v>
      </c>
      <c r="AP36" s="57">
        <f t="shared" si="14"/>
        <v>1</v>
      </c>
      <c r="AQ36" s="101"/>
    </row>
    <row r="37" spans="1:43" x14ac:dyDescent="0.25">
      <c r="A37" s="36">
        <v>6</v>
      </c>
      <c r="B37" s="37"/>
      <c r="C37" s="38" t="s">
        <v>80</v>
      </c>
      <c r="D37" s="37"/>
      <c r="E37" s="115"/>
      <c r="F37" s="48"/>
      <c r="G37" s="38"/>
      <c r="H37" s="38"/>
      <c r="I37" s="38"/>
      <c r="J37" s="39"/>
      <c r="K37" s="109"/>
      <c r="L37" s="40"/>
      <c r="M37" s="40"/>
      <c r="N37" s="40"/>
      <c r="O37" s="40"/>
      <c r="P37" s="132"/>
      <c r="Q37" s="284"/>
      <c r="R37" s="109"/>
      <c r="S37" s="40"/>
      <c r="T37" s="40"/>
      <c r="U37" s="40"/>
      <c r="V37" s="40"/>
      <c r="W37" s="132"/>
      <c r="X37" s="132"/>
      <c r="Y37" s="40"/>
      <c r="Z37" s="40"/>
      <c r="AA37" s="40"/>
      <c r="AB37" s="40"/>
      <c r="AC37" s="40"/>
      <c r="AD37" s="132"/>
      <c r="AE37" s="132"/>
      <c r="AF37" s="40"/>
      <c r="AG37" s="40"/>
      <c r="AH37" s="40"/>
      <c r="AI37" s="40"/>
      <c r="AJ37" s="40"/>
      <c r="AK37" s="400"/>
      <c r="AL37" s="400"/>
      <c r="AM37" s="38"/>
      <c r="AN37" s="38"/>
      <c r="AO37" s="285"/>
      <c r="AP37" s="42"/>
      <c r="AQ37" s="43"/>
    </row>
    <row r="38" spans="1:43" x14ac:dyDescent="0.25">
      <c r="A38" s="45">
        <f>A36+1</f>
        <v>26</v>
      </c>
      <c r="B38" s="46" t="s">
        <v>81</v>
      </c>
      <c r="C38" s="85" t="s">
        <v>82</v>
      </c>
      <c r="D38" s="47" t="s">
        <v>64</v>
      </c>
      <c r="E38" s="114">
        <v>40603</v>
      </c>
      <c r="F38" s="48">
        <f>VLOOKUP(B38,'July,2013'!$B$6:$AT$108,45,0)</f>
        <v>3</v>
      </c>
      <c r="G38" s="48"/>
      <c r="H38" s="48"/>
      <c r="I38" s="49">
        <v>1</v>
      </c>
      <c r="J38" s="50">
        <f t="shared" ref="J38:J44" si="16">F38+G38+H38+I38</f>
        <v>4</v>
      </c>
      <c r="K38" s="140"/>
      <c r="L38" s="51"/>
      <c r="M38" s="51"/>
      <c r="N38" s="51"/>
      <c r="O38" s="52"/>
      <c r="P38" s="137"/>
      <c r="Q38" s="292"/>
      <c r="R38" s="144"/>
      <c r="S38" s="51"/>
      <c r="T38" s="52"/>
      <c r="U38" s="52"/>
      <c r="V38" s="52"/>
      <c r="W38" s="137"/>
      <c r="X38" s="137"/>
      <c r="Y38" s="52"/>
      <c r="Z38" s="52"/>
      <c r="AA38" s="52"/>
      <c r="AB38" s="52"/>
      <c r="AC38" s="52"/>
      <c r="AD38" s="137"/>
      <c r="AE38" s="137"/>
      <c r="AF38" s="52"/>
      <c r="AG38" s="52"/>
      <c r="AH38" s="52"/>
      <c r="AI38" s="52"/>
      <c r="AJ38" s="52"/>
      <c r="AK38" s="404"/>
      <c r="AL38" s="404"/>
      <c r="AM38" s="54">
        <f t="shared" ref="AM38:AM45" si="17">SUM(K38:AJ38)</f>
        <v>0</v>
      </c>
      <c r="AN38" s="55">
        <f t="shared" ref="AN38:AN45" si="18">J38-AM38</f>
        <v>4</v>
      </c>
      <c r="AO38" s="287">
        <f>IF(AN38&lt;0,AN38,0)</f>
        <v>0</v>
      </c>
      <c r="AP38" s="57">
        <f t="shared" ref="AP38:AP45" si="19">AN38-AO38</f>
        <v>4</v>
      </c>
      <c r="AQ38" s="59"/>
    </row>
    <row r="39" spans="1:43" x14ac:dyDescent="0.25">
      <c r="A39" s="72">
        <f t="shared" ref="A39:A45" si="20">A38+1</f>
        <v>27</v>
      </c>
      <c r="B39" s="46" t="s">
        <v>83</v>
      </c>
      <c r="C39" s="73" t="s">
        <v>84</v>
      </c>
      <c r="D39" s="47" t="s">
        <v>56</v>
      </c>
      <c r="E39" s="114">
        <v>40441</v>
      </c>
      <c r="F39" s="48">
        <f>VLOOKUP(B39,'July,2013'!$B$6:$AT$108,45,0)</f>
        <v>11.5</v>
      </c>
      <c r="G39" s="48"/>
      <c r="H39" s="48"/>
      <c r="I39" s="49">
        <v>1</v>
      </c>
      <c r="J39" s="50">
        <f t="shared" si="16"/>
        <v>12.5</v>
      </c>
      <c r="K39" s="140"/>
      <c r="L39" s="51"/>
      <c r="M39" s="51"/>
      <c r="N39" s="51"/>
      <c r="O39" s="51"/>
      <c r="P39" s="133"/>
      <c r="Q39" s="286"/>
      <c r="R39" s="140"/>
      <c r="S39" s="51"/>
      <c r="T39" s="52"/>
      <c r="U39" s="52"/>
      <c r="V39" s="52"/>
      <c r="W39" s="137"/>
      <c r="X39" s="137"/>
      <c r="Y39" s="52"/>
      <c r="Z39" s="52"/>
      <c r="AA39" s="52"/>
      <c r="AB39" s="52"/>
      <c r="AC39" s="52"/>
      <c r="AD39" s="137"/>
      <c r="AE39" s="137"/>
      <c r="AF39" s="52"/>
      <c r="AG39" s="52"/>
      <c r="AH39" s="52"/>
      <c r="AI39" s="52"/>
      <c r="AJ39" s="52"/>
      <c r="AK39" s="404"/>
      <c r="AL39" s="404"/>
      <c r="AM39" s="54">
        <f t="shared" si="17"/>
        <v>0</v>
      </c>
      <c r="AN39" s="55">
        <f t="shared" si="18"/>
        <v>12.5</v>
      </c>
      <c r="AO39" s="287">
        <f>IF(AN39&lt;0,AN39,0)</f>
        <v>0</v>
      </c>
      <c r="AP39" s="57">
        <f t="shared" si="19"/>
        <v>12.5</v>
      </c>
      <c r="AQ39" s="59"/>
    </row>
    <row r="40" spans="1:43" x14ac:dyDescent="0.25">
      <c r="A40" s="72">
        <f t="shared" si="20"/>
        <v>28</v>
      </c>
      <c r="B40" s="46" t="s">
        <v>85</v>
      </c>
      <c r="C40" s="85" t="s">
        <v>86</v>
      </c>
      <c r="D40" s="47" t="s">
        <v>56</v>
      </c>
      <c r="E40" s="114">
        <v>40777</v>
      </c>
      <c r="F40" s="48">
        <f>VLOOKUP(B40,'July,2013'!$B$6:$AT$108,45,0)</f>
        <v>8.5</v>
      </c>
      <c r="G40" s="48"/>
      <c r="H40" s="48"/>
      <c r="I40" s="49">
        <v>1</v>
      </c>
      <c r="J40" s="50">
        <f t="shared" si="16"/>
        <v>9.5</v>
      </c>
      <c r="K40" s="140"/>
      <c r="L40" s="51"/>
      <c r="M40" s="51"/>
      <c r="N40" s="51"/>
      <c r="O40" s="51"/>
      <c r="P40" s="133"/>
      <c r="Q40" s="286"/>
      <c r="R40" s="140"/>
      <c r="S40" s="51"/>
      <c r="T40" s="52"/>
      <c r="U40" s="52"/>
      <c r="V40" s="52"/>
      <c r="W40" s="137"/>
      <c r="X40" s="137"/>
      <c r="Y40" s="52"/>
      <c r="Z40" s="52"/>
      <c r="AA40" s="52"/>
      <c r="AB40" s="52"/>
      <c r="AC40" s="52"/>
      <c r="AD40" s="137"/>
      <c r="AE40" s="137"/>
      <c r="AF40" s="52"/>
      <c r="AG40" s="52"/>
      <c r="AH40" s="52"/>
      <c r="AI40" s="52"/>
      <c r="AJ40" s="52"/>
      <c r="AK40" s="404"/>
      <c r="AL40" s="404"/>
      <c r="AM40" s="54">
        <f t="shared" si="17"/>
        <v>0</v>
      </c>
      <c r="AN40" s="55">
        <f t="shared" si="18"/>
        <v>9.5</v>
      </c>
      <c r="AO40" s="287">
        <f>IF(AN40&lt;0,AN40,0)</f>
        <v>0</v>
      </c>
      <c r="AP40" s="57">
        <f t="shared" si="19"/>
        <v>9.5</v>
      </c>
      <c r="AQ40" s="59"/>
    </row>
    <row r="41" spans="1:43" x14ac:dyDescent="0.25">
      <c r="A41" s="72">
        <f t="shared" si="20"/>
        <v>29</v>
      </c>
      <c r="B41" s="46" t="s">
        <v>87</v>
      </c>
      <c r="C41" s="73" t="s">
        <v>88</v>
      </c>
      <c r="D41" s="47" t="s">
        <v>56</v>
      </c>
      <c r="E41" s="114">
        <v>40392</v>
      </c>
      <c r="F41" s="48">
        <f>VLOOKUP(B41,'July,2013'!$B$6:$AT$108,45,0)</f>
        <v>2</v>
      </c>
      <c r="G41" s="48"/>
      <c r="H41" s="48"/>
      <c r="I41" s="49">
        <v>1</v>
      </c>
      <c r="J41" s="50">
        <f t="shared" si="16"/>
        <v>3</v>
      </c>
      <c r="K41" s="142"/>
      <c r="L41" s="87"/>
      <c r="M41" s="87"/>
      <c r="N41" s="87"/>
      <c r="O41" s="87"/>
      <c r="P41" s="135"/>
      <c r="Q41" s="292"/>
      <c r="R41" s="142"/>
      <c r="S41" s="87"/>
      <c r="T41" s="52"/>
      <c r="U41" s="52"/>
      <c r="V41" s="52"/>
      <c r="W41" s="137"/>
      <c r="X41" s="137"/>
      <c r="Y41" s="52"/>
      <c r="Z41" s="52"/>
      <c r="AA41" s="52"/>
      <c r="AB41" s="52"/>
      <c r="AC41" s="52"/>
      <c r="AD41" s="137"/>
      <c r="AE41" s="137"/>
      <c r="AF41" s="52"/>
      <c r="AG41" s="52"/>
      <c r="AH41" s="52"/>
      <c r="AI41" s="52"/>
      <c r="AJ41" s="52"/>
      <c r="AK41" s="404"/>
      <c r="AL41" s="404"/>
      <c r="AM41" s="54">
        <f t="shared" si="17"/>
        <v>0</v>
      </c>
      <c r="AN41" s="55">
        <f t="shared" si="18"/>
        <v>3</v>
      </c>
      <c r="AO41" s="287">
        <f>IF(AN41&lt;0,AN41,0)</f>
        <v>0</v>
      </c>
      <c r="AP41" s="57">
        <f t="shared" si="19"/>
        <v>3</v>
      </c>
      <c r="AQ41" s="59"/>
    </row>
    <row r="42" spans="1:43" x14ac:dyDescent="0.25">
      <c r="A42" s="72">
        <f t="shared" si="20"/>
        <v>30</v>
      </c>
      <c r="B42" s="46" t="s">
        <v>89</v>
      </c>
      <c r="C42" s="85" t="s">
        <v>90</v>
      </c>
      <c r="D42" s="47" t="s">
        <v>56</v>
      </c>
      <c r="E42" s="114">
        <v>40787</v>
      </c>
      <c r="F42" s="48">
        <f>VLOOKUP(B42,'July,2013'!$B$6:$AT$108,45,0)</f>
        <v>6.5</v>
      </c>
      <c r="G42" s="48"/>
      <c r="H42" s="48"/>
      <c r="I42" s="49">
        <v>1</v>
      </c>
      <c r="J42" s="50">
        <f t="shared" si="16"/>
        <v>7.5</v>
      </c>
      <c r="K42" s="140"/>
      <c r="L42" s="51"/>
      <c r="M42" s="51"/>
      <c r="N42" s="51"/>
      <c r="O42" s="51"/>
      <c r="P42" s="133"/>
      <c r="Q42" s="286"/>
      <c r="R42" s="140"/>
      <c r="S42" s="51"/>
      <c r="T42" s="52"/>
      <c r="U42" s="52"/>
      <c r="V42" s="52"/>
      <c r="W42" s="137"/>
      <c r="X42" s="137"/>
      <c r="Y42" s="52"/>
      <c r="Z42" s="52"/>
      <c r="AA42" s="52"/>
      <c r="AB42" s="52"/>
      <c r="AC42" s="52"/>
      <c r="AD42" s="137"/>
      <c r="AE42" s="137"/>
      <c r="AF42" s="52"/>
      <c r="AG42" s="52"/>
      <c r="AH42" s="52"/>
      <c r="AI42" s="52"/>
      <c r="AJ42" s="52"/>
      <c r="AK42" s="404"/>
      <c r="AL42" s="404"/>
      <c r="AM42" s="54">
        <f t="shared" si="17"/>
        <v>0</v>
      </c>
      <c r="AN42" s="55">
        <f t="shared" si="18"/>
        <v>7.5</v>
      </c>
      <c r="AO42" s="287">
        <f>IF(AN42&lt;0,AN42,0)</f>
        <v>0</v>
      </c>
      <c r="AP42" s="57">
        <f t="shared" si="19"/>
        <v>7.5</v>
      </c>
      <c r="AQ42" s="59"/>
    </row>
    <row r="43" spans="1:43" x14ac:dyDescent="0.25">
      <c r="A43" s="72">
        <f t="shared" si="20"/>
        <v>31</v>
      </c>
      <c r="B43" s="89" t="s">
        <v>91</v>
      </c>
      <c r="C43" s="85" t="s">
        <v>92</v>
      </c>
      <c r="D43" s="47" t="s">
        <v>56</v>
      </c>
      <c r="E43" s="114">
        <v>40679</v>
      </c>
      <c r="F43" s="48">
        <f>VLOOKUP(B43,'July,2013'!$B$6:$AT$108,45,0)</f>
        <v>3.5</v>
      </c>
      <c r="G43" s="48"/>
      <c r="H43" s="48"/>
      <c r="I43" s="49">
        <v>1</v>
      </c>
      <c r="J43" s="50">
        <f t="shared" si="16"/>
        <v>4.5</v>
      </c>
      <c r="K43" s="140"/>
      <c r="L43" s="51"/>
      <c r="M43" s="51"/>
      <c r="N43" s="51"/>
      <c r="O43" s="51"/>
      <c r="P43" s="133"/>
      <c r="Q43" s="286"/>
      <c r="R43" s="140"/>
      <c r="S43" s="51"/>
      <c r="T43" s="52"/>
      <c r="U43" s="52"/>
      <c r="V43" s="52"/>
      <c r="W43" s="137"/>
      <c r="X43" s="137"/>
      <c r="Y43" s="52"/>
      <c r="Z43" s="52"/>
      <c r="AA43" s="52"/>
      <c r="AB43" s="52"/>
      <c r="AC43" s="52"/>
      <c r="AD43" s="137"/>
      <c r="AE43" s="137"/>
      <c r="AF43" s="52"/>
      <c r="AG43" s="52"/>
      <c r="AH43" s="52"/>
      <c r="AI43" s="52"/>
      <c r="AJ43" s="52"/>
      <c r="AK43" s="404"/>
      <c r="AL43" s="404"/>
      <c r="AM43" s="54">
        <f t="shared" si="17"/>
        <v>0</v>
      </c>
      <c r="AN43" s="55">
        <f t="shared" si="18"/>
        <v>4.5</v>
      </c>
      <c r="AO43" s="287">
        <v>0</v>
      </c>
      <c r="AP43" s="57">
        <f t="shared" si="19"/>
        <v>4.5</v>
      </c>
      <c r="AQ43" s="90"/>
    </row>
    <row r="44" spans="1:43" x14ac:dyDescent="0.25">
      <c r="A44" s="72">
        <f t="shared" si="20"/>
        <v>32</v>
      </c>
      <c r="B44" s="89" t="s">
        <v>223</v>
      </c>
      <c r="C44" s="85" t="s">
        <v>93</v>
      </c>
      <c r="D44" s="47" t="s">
        <v>56</v>
      </c>
      <c r="E44" s="114">
        <v>41218</v>
      </c>
      <c r="F44" s="48">
        <f>VLOOKUP(B44,'July,2013'!$B$6:$AT$108,45,0)</f>
        <v>6</v>
      </c>
      <c r="G44" s="48"/>
      <c r="H44" s="48"/>
      <c r="I44" s="49">
        <v>1</v>
      </c>
      <c r="J44" s="50">
        <f t="shared" si="16"/>
        <v>7</v>
      </c>
      <c r="K44" s="140"/>
      <c r="L44" s="51"/>
      <c r="M44" s="51"/>
      <c r="N44" s="51"/>
      <c r="O44" s="51"/>
      <c r="P44" s="133"/>
      <c r="Q44" s="286"/>
      <c r="R44" s="140"/>
      <c r="S44" s="51"/>
      <c r="T44" s="52"/>
      <c r="U44" s="52"/>
      <c r="V44" s="52"/>
      <c r="W44" s="137"/>
      <c r="X44" s="137"/>
      <c r="Y44" s="52"/>
      <c r="Z44" s="52"/>
      <c r="AA44" s="52"/>
      <c r="AB44" s="52"/>
      <c r="AC44" s="52"/>
      <c r="AD44" s="137"/>
      <c r="AE44" s="137"/>
      <c r="AF44" s="52"/>
      <c r="AG44" s="52"/>
      <c r="AH44" s="52"/>
      <c r="AI44" s="52"/>
      <c r="AJ44" s="52"/>
      <c r="AK44" s="404"/>
      <c r="AL44" s="404"/>
      <c r="AM44" s="54">
        <f t="shared" si="17"/>
        <v>0</v>
      </c>
      <c r="AN44" s="55">
        <f t="shared" si="18"/>
        <v>7</v>
      </c>
      <c r="AO44" s="287">
        <f>IF(AN44&lt;0,AN44,0)</f>
        <v>0</v>
      </c>
      <c r="AP44" s="57">
        <f t="shared" si="19"/>
        <v>7</v>
      </c>
      <c r="AQ44" s="59"/>
    </row>
    <row r="45" spans="1:43" x14ac:dyDescent="0.25">
      <c r="A45" s="72">
        <f t="shared" si="20"/>
        <v>33</v>
      </c>
      <c r="B45" s="96" t="s">
        <v>208</v>
      </c>
      <c r="C45" s="126" t="s">
        <v>195</v>
      </c>
      <c r="D45" s="47" t="s">
        <v>56</v>
      </c>
      <c r="E45" s="116">
        <v>41353</v>
      </c>
      <c r="F45" s="48">
        <f>VLOOKUP(B45,'July,2013'!$B$6:$AT$108,45,0)</f>
        <v>1.5</v>
      </c>
      <c r="G45" s="70"/>
      <c r="H45" s="70"/>
      <c r="I45" s="159">
        <v>1</v>
      </c>
      <c r="J45" s="50">
        <f>F45+G45+H45+I45</f>
        <v>2.5</v>
      </c>
      <c r="K45" s="143"/>
      <c r="L45" s="98"/>
      <c r="M45" s="98"/>
      <c r="N45" s="98"/>
      <c r="O45" s="98"/>
      <c r="P45" s="136"/>
      <c r="Q45" s="288"/>
      <c r="R45" s="143"/>
      <c r="S45" s="98"/>
      <c r="T45" s="99"/>
      <c r="U45" s="99"/>
      <c r="V45" s="99"/>
      <c r="W45" s="147"/>
      <c r="X45" s="147"/>
      <c r="Y45" s="99"/>
      <c r="Z45" s="99"/>
      <c r="AA45" s="99"/>
      <c r="AB45" s="99"/>
      <c r="AC45" s="99"/>
      <c r="AD45" s="147"/>
      <c r="AE45" s="147"/>
      <c r="AF45" s="99"/>
      <c r="AG45" s="99"/>
      <c r="AH45" s="99"/>
      <c r="AI45" s="99"/>
      <c r="AJ45" s="99"/>
      <c r="AK45" s="410"/>
      <c r="AL45" s="410"/>
      <c r="AM45" s="54">
        <f t="shared" si="17"/>
        <v>0</v>
      </c>
      <c r="AN45" s="55">
        <f t="shared" si="18"/>
        <v>2.5</v>
      </c>
      <c r="AO45" s="287">
        <f t="shared" ref="AO45:AO53" si="21">IF(AN45&lt;0,AN45,0)</f>
        <v>0</v>
      </c>
      <c r="AP45" s="57">
        <f t="shared" si="19"/>
        <v>2.5</v>
      </c>
      <c r="AQ45" s="101"/>
    </row>
    <row r="46" spans="1:43" x14ac:dyDescent="0.25">
      <c r="A46" s="36">
        <v>7</v>
      </c>
      <c r="B46" s="37"/>
      <c r="C46" s="38" t="s">
        <v>96</v>
      </c>
      <c r="D46" s="37"/>
      <c r="E46" s="115"/>
      <c r="F46" s="48"/>
      <c r="G46" s="38"/>
      <c r="H46" s="38"/>
      <c r="I46" s="38"/>
      <c r="J46" s="39"/>
      <c r="K46" s="109"/>
      <c r="L46" s="40"/>
      <c r="M46" s="40"/>
      <c r="N46" s="40"/>
      <c r="O46" s="40"/>
      <c r="P46" s="132"/>
      <c r="Q46" s="284"/>
      <c r="R46" s="109"/>
      <c r="S46" s="40"/>
      <c r="T46" s="40"/>
      <c r="U46" s="40"/>
      <c r="V46" s="40"/>
      <c r="W46" s="132"/>
      <c r="X46" s="132"/>
      <c r="Y46" s="40"/>
      <c r="Z46" s="40"/>
      <c r="AA46" s="40"/>
      <c r="AB46" s="40"/>
      <c r="AC46" s="40"/>
      <c r="AD46" s="132"/>
      <c r="AE46" s="132"/>
      <c r="AF46" s="40"/>
      <c r="AG46" s="40"/>
      <c r="AH46" s="40"/>
      <c r="AI46" s="40"/>
      <c r="AJ46" s="40"/>
      <c r="AK46" s="400"/>
      <c r="AL46" s="400"/>
      <c r="AM46" s="38"/>
      <c r="AN46" s="38"/>
      <c r="AO46" s="285"/>
      <c r="AP46" s="42"/>
      <c r="AQ46" s="43"/>
    </row>
    <row r="47" spans="1:43" x14ac:dyDescent="0.25">
      <c r="A47" s="45">
        <f>A45+1</f>
        <v>34</v>
      </c>
      <c r="B47" s="46" t="s">
        <v>97</v>
      </c>
      <c r="C47" s="65" t="s">
        <v>98</v>
      </c>
      <c r="D47" s="47" t="s">
        <v>99</v>
      </c>
      <c r="E47" s="114">
        <v>40441</v>
      </c>
      <c r="F47" s="48">
        <f>VLOOKUP(B47,'July,2013'!$B$6:$AT$108,45,0)</f>
        <v>10.5</v>
      </c>
      <c r="G47" s="48"/>
      <c r="H47" s="48">
        <v>3</v>
      </c>
      <c r="I47" s="49">
        <v>1</v>
      </c>
      <c r="J47" s="50">
        <f t="shared" ref="J47:J53" si="22">F47+G47+H47+I47</f>
        <v>14.5</v>
      </c>
      <c r="K47" s="140">
        <v>1</v>
      </c>
      <c r="L47" s="51"/>
      <c r="M47" s="51"/>
      <c r="N47" s="51"/>
      <c r="O47" s="51"/>
      <c r="P47" s="133"/>
      <c r="Q47" s="286"/>
      <c r="R47" s="140"/>
      <c r="S47" s="51"/>
      <c r="T47" s="52"/>
      <c r="U47" s="52"/>
      <c r="V47" s="52">
        <v>1</v>
      </c>
      <c r="W47" s="137"/>
      <c r="X47" s="137"/>
      <c r="Y47" s="52"/>
      <c r="Z47" s="52"/>
      <c r="AA47" s="52"/>
      <c r="AB47" s="52"/>
      <c r="AC47" s="52"/>
      <c r="AD47" s="137"/>
      <c r="AE47" s="137"/>
      <c r="AF47" s="52"/>
      <c r="AG47" s="52"/>
      <c r="AH47" s="52"/>
      <c r="AI47" s="52"/>
      <c r="AJ47" s="52">
        <v>1</v>
      </c>
      <c r="AK47" s="404"/>
      <c r="AL47" s="404"/>
      <c r="AM47" s="54">
        <f t="shared" ref="AM47:AM53" si="23">SUM(K47:AJ47)</f>
        <v>3</v>
      </c>
      <c r="AN47" s="55">
        <f t="shared" ref="AN47:AN53" si="24">J47-AM47</f>
        <v>11.5</v>
      </c>
      <c r="AO47" s="287">
        <f t="shared" si="21"/>
        <v>0</v>
      </c>
      <c r="AP47" s="57">
        <f t="shared" ref="AP47:AP53" si="25">AN47-AO47</f>
        <v>11.5</v>
      </c>
      <c r="AQ47" s="59"/>
    </row>
    <row r="48" spans="1:43" x14ac:dyDescent="0.25">
      <c r="A48" s="72">
        <f t="shared" ref="A48:A53" si="26">A47+1</f>
        <v>35</v>
      </c>
      <c r="B48" s="46" t="s">
        <v>100</v>
      </c>
      <c r="C48" s="124" t="s">
        <v>101</v>
      </c>
      <c r="D48" s="47" t="s">
        <v>99</v>
      </c>
      <c r="E48" s="114">
        <v>40716</v>
      </c>
      <c r="F48" s="48">
        <f>VLOOKUP(B48,'July,2013'!$B$6:$AT$108,45,0)</f>
        <v>0</v>
      </c>
      <c r="G48" s="48"/>
      <c r="H48" s="48"/>
      <c r="I48" s="49">
        <v>0</v>
      </c>
      <c r="J48" s="50">
        <f t="shared" si="22"/>
        <v>0</v>
      </c>
      <c r="K48" s="140"/>
      <c r="L48" s="51"/>
      <c r="M48" s="51"/>
      <c r="N48" s="51"/>
      <c r="O48" s="51"/>
      <c r="P48" s="133"/>
      <c r="Q48" s="286"/>
      <c r="R48" s="140"/>
      <c r="S48" s="51"/>
      <c r="T48" s="51"/>
      <c r="U48" s="52"/>
      <c r="V48" s="52"/>
      <c r="W48" s="133"/>
      <c r="X48" s="133"/>
      <c r="Y48" s="51"/>
      <c r="Z48" s="51"/>
      <c r="AA48" s="51"/>
      <c r="AB48" s="52"/>
      <c r="AC48" s="52"/>
      <c r="AD48" s="133"/>
      <c r="AE48" s="133"/>
      <c r="AF48" s="51"/>
      <c r="AG48" s="51"/>
      <c r="AH48" s="51"/>
      <c r="AI48" s="52"/>
      <c r="AJ48" s="52"/>
      <c r="AK48" s="401"/>
      <c r="AL48" s="401"/>
      <c r="AM48" s="54">
        <f t="shared" si="23"/>
        <v>0</v>
      </c>
      <c r="AN48" s="55">
        <f t="shared" si="24"/>
        <v>0</v>
      </c>
      <c r="AO48" s="287">
        <f t="shared" si="21"/>
        <v>0</v>
      </c>
      <c r="AP48" s="57">
        <f t="shared" si="25"/>
        <v>0</v>
      </c>
      <c r="AQ48" s="59"/>
    </row>
    <row r="49" spans="1:43" x14ac:dyDescent="0.25">
      <c r="A49" s="72">
        <f t="shared" si="26"/>
        <v>36</v>
      </c>
      <c r="B49" s="89" t="s">
        <v>201</v>
      </c>
      <c r="C49" s="85" t="s">
        <v>171</v>
      </c>
      <c r="D49" s="47" t="s">
        <v>99</v>
      </c>
      <c r="E49" s="114">
        <v>41276</v>
      </c>
      <c r="F49" s="48">
        <f>VLOOKUP(B49,'July,2013'!$B$6:$AT$108,45,0)</f>
        <v>3</v>
      </c>
      <c r="G49" s="48"/>
      <c r="H49" s="48"/>
      <c r="I49" s="49">
        <v>1</v>
      </c>
      <c r="J49" s="50">
        <f t="shared" si="22"/>
        <v>4</v>
      </c>
      <c r="K49" s="140"/>
      <c r="L49" s="51"/>
      <c r="M49" s="51"/>
      <c r="N49" s="51"/>
      <c r="O49" s="51"/>
      <c r="P49" s="133"/>
      <c r="Q49" s="286"/>
      <c r="R49" s="140"/>
      <c r="S49" s="51"/>
      <c r="T49" s="52"/>
      <c r="U49" s="52"/>
      <c r="V49" s="52"/>
      <c r="W49" s="137"/>
      <c r="X49" s="137"/>
      <c r="Y49" s="52"/>
      <c r="Z49" s="52"/>
      <c r="AA49" s="52"/>
      <c r="AB49" s="52"/>
      <c r="AC49" s="52"/>
      <c r="AD49" s="137"/>
      <c r="AE49" s="137"/>
      <c r="AF49" s="52"/>
      <c r="AG49" s="52"/>
      <c r="AH49" s="52"/>
      <c r="AI49" s="52"/>
      <c r="AJ49" s="52"/>
      <c r="AK49" s="404"/>
      <c r="AL49" s="404"/>
      <c r="AM49" s="54">
        <f t="shared" si="23"/>
        <v>0</v>
      </c>
      <c r="AN49" s="55">
        <f t="shared" si="24"/>
        <v>4</v>
      </c>
      <c r="AO49" s="287">
        <f t="shared" si="21"/>
        <v>0</v>
      </c>
      <c r="AP49" s="57">
        <f t="shared" si="25"/>
        <v>4</v>
      </c>
      <c r="AQ49" s="59"/>
    </row>
    <row r="50" spans="1:43" x14ac:dyDescent="0.25">
      <c r="A50" s="72">
        <f t="shared" si="26"/>
        <v>37</v>
      </c>
      <c r="B50" s="89" t="s">
        <v>202</v>
      </c>
      <c r="C50" s="85" t="s">
        <v>185</v>
      </c>
      <c r="D50" s="47" t="s">
        <v>99</v>
      </c>
      <c r="E50" s="114">
        <v>41276</v>
      </c>
      <c r="F50" s="48">
        <f>VLOOKUP(B50,'July,2013'!$B$6:$AT$108,45,0)</f>
        <v>2.5</v>
      </c>
      <c r="G50" s="48"/>
      <c r="H50" s="48"/>
      <c r="I50" s="49">
        <v>1</v>
      </c>
      <c r="J50" s="50">
        <f t="shared" si="22"/>
        <v>3.5</v>
      </c>
      <c r="K50" s="140"/>
      <c r="L50" s="51"/>
      <c r="M50" s="51"/>
      <c r="N50" s="51"/>
      <c r="O50" s="51"/>
      <c r="P50" s="133"/>
      <c r="Q50" s="286"/>
      <c r="R50" s="140"/>
      <c r="S50" s="51"/>
      <c r="T50" s="52"/>
      <c r="U50" s="52"/>
      <c r="V50" s="52"/>
      <c r="W50" s="137"/>
      <c r="X50" s="137"/>
      <c r="Y50" s="52"/>
      <c r="Z50" s="52"/>
      <c r="AA50" s="52"/>
      <c r="AB50" s="52"/>
      <c r="AC50" s="52"/>
      <c r="AD50" s="137"/>
      <c r="AE50" s="137"/>
      <c r="AF50" s="52"/>
      <c r="AG50" s="52"/>
      <c r="AH50" s="52"/>
      <c r="AI50" s="52"/>
      <c r="AJ50" s="52"/>
      <c r="AK50" s="404"/>
      <c r="AL50" s="404"/>
      <c r="AM50" s="54">
        <f t="shared" si="23"/>
        <v>0</v>
      </c>
      <c r="AN50" s="55">
        <f t="shared" si="24"/>
        <v>3.5</v>
      </c>
      <c r="AO50" s="287">
        <f t="shared" si="21"/>
        <v>0</v>
      </c>
      <c r="AP50" s="57">
        <f t="shared" si="25"/>
        <v>3.5</v>
      </c>
      <c r="AQ50" s="59"/>
    </row>
    <row r="51" spans="1:43" x14ac:dyDescent="0.25">
      <c r="A51" s="72">
        <f t="shared" si="26"/>
        <v>38</v>
      </c>
      <c r="B51" s="89" t="s">
        <v>203</v>
      </c>
      <c r="C51" s="85" t="s">
        <v>104</v>
      </c>
      <c r="D51" s="47" t="s">
        <v>99</v>
      </c>
      <c r="E51" s="114">
        <v>41276</v>
      </c>
      <c r="F51" s="48">
        <f>VLOOKUP(B51,'July,2013'!$B$6:$AT$108,45,0)</f>
        <v>2</v>
      </c>
      <c r="G51" s="48"/>
      <c r="H51" s="48"/>
      <c r="I51" s="49">
        <v>1</v>
      </c>
      <c r="J51" s="50">
        <f t="shared" si="22"/>
        <v>3</v>
      </c>
      <c r="K51" s="140"/>
      <c r="L51" s="51"/>
      <c r="M51" s="51"/>
      <c r="N51" s="51"/>
      <c r="O51" s="51"/>
      <c r="P51" s="133"/>
      <c r="Q51" s="286"/>
      <c r="R51" s="140"/>
      <c r="S51" s="51"/>
      <c r="T51" s="52"/>
      <c r="U51" s="52"/>
      <c r="V51" s="52"/>
      <c r="W51" s="137"/>
      <c r="X51" s="137"/>
      <c r="Y51" s="52"/>
      <c r="Z51" s="52"/>
      <c r="AA51" s="52"/>
      <c r="AB51" s="52"/>
      <c r="AC51" s="52"/>
      <c r="AD51" s="137"/>
      <c r="AE51" s="137"/>
      <c r="AF51" s="52"/>
      <c r="AG51" s="52"/>
      <c r="AH51" s="52"/>
      <c r="AI51" s="52"/>
      <c r="AJ51" s="52"/>
      <c r="AK51" s="404"/>
      <c r="AL51" s="404"/>
      <c r="AM51" s="54">
        <f t="shared" si="23"/>
        <v>0</v>
      </c>
      <c r="AN51" s="55">
        <f t="shared" si="24"/>
        <v>3</v>
      </c>
      <c r="AO51" s="287">
        <f t="shared" si="21"/>
        <v>0</v>
      </c>
      <c r="AP51" s="57">
        <f t="shared" si="25"/>
        <v>3</v>
      </c>
      <c r="AQ51" s="59"/>
    </row>
    <row r="52" spans="1:43" x14ac:dyDescent="0.25">
      <c r="A52" s="72">
        <f t="shared" si="26"/>
        <v>39</v>
      </c>
      <c r="B52" s="89" t="s">
        <v>204</v>
      </c>
      <c r="C52" s="85" t="s">
        <v>105</v>
      </c>
      <c r="D52" s="47" t="s">
        <v>99</v>
      </c>
      <c r="E52" s="114">
        <v>41288</v>
      </c>
      <c r="F52" s="48">
        <f>VLOOKUP(B52,'July,2013'!$B$6:$AT$108,45,0)</f>
        <v>0.5</v>
      </c>
      <c r="G52" s="48"/>
      <c r="H52" s="48"/>
      <c r="I52" s="49">
        <v>1</v>
      </c>
      <c r="J52" s="50">
        <f t="shared" si="22"/>
        <v>1.5</v>
      </c>
      <c r="K52" s="140"/>
      <c r="L52" s="51"/>
      <c r="M52" s="51"/>
      <c r="N52" s="51"/>
      <c r="O52" s="51"/>
      <c r="P52" s="133"/>
      <c r="Q52" s="286"/>
      <c r="R52" s="140"/>
      <c r="S52" s="51"/>
      <c r="T52" s="52"/>
      <c r="U52" s="52"/>
      <c r="V52" s="52"/>
      <c r="W52" s="137"/>
      <c r="X52" s="137"/>
      <c r="Y52" s="52"/>
      <c r="Z52" s="52"/>
      <c r="AA52" s="52"/>
      <c r="AB52" s="52"/>
      <c r="AC52" s="52"/>
      <c r="AD52" s="137"/>
      <c r="AE52" s="137"/>
      <c r="AF52" s="52"/>
      <c r="AG52" s="52"/>
      <c r="AH52" s="52"/>
      <c r="AI52" s="52"/>
      <c r="AJ52" s="52"/>
      <c r="AK52" s="404"/>
      <c r="AL52" s="404"/>
      <c r="AM52" s="54">
        <f t="shared" si="23"/>
        <v>0</v>
      </c>
      <c r="AN52" s="55">
        <f t="shared" si="24"/>
        <v>1.5</v>
      </c>
      <c r="AO52" s="287">
        <f t="shared" si="21"/>
        <v>0</v>
      </c>
      <c r="AP52" s="57">
        <f t="shared" si="25"/>
        <v>1.5</v>
      </c>
      <c r="AQ52" s="59"/>
    </row>
    <row r="53" spans="1:43" x14ac:dyDescent="0.25">
      <c r="A53" s="158">
        <f t="shared" si="26"/>
        <v>40</v>
      </c>
      <c r="B53" s="68" t="s">
        <v>257</v>
      </c>
      <c r="C53" s="126" t="s">
        <v>253</v>
      </c>
      <c r="D53" s="47" t="s">
        <v>99</v>
      </c>
      <c r="E53" s="114">
        <v>41393</v>
      </c>
      <c r="F53" s="48">
        <f>VLOOKUP(B53,'July,2013'!$B$6:$AT$108,45,0)</f>
        <v>1</v>
      </c>
      <c r="G53" s="70"/>
      <c r="H53" s="70"/>
      <c r="I53" s="159">
        <v>1</v>
      </c>
      <c r="J53" s="50">
        <f t="shared" si="22"/>
        <v>2</v>
      </c>
      <c r="K53" s="143"/>
      <c r="L53" s="98"/>
      <c r="M53" s="98"/>
      <c r="N53" s="98"/>
      <c r="O53" s="98"/>
      <c r="P53" s="136"/>
      <c r="Q53" s="288"/>
      <c r="R53" s="143"/>
      <c r="S53" s="98"/>
      <c r="T53" s="99"/>
      <c r="U53" s="99"/>
      <c r="V53" s="99"/>
      <c r="W53" s="147"/>
      <c r="X53" s="147"/>
      <c r="Y53" s="99"/>
      <c r="Z53" s="99"/>
      <c r="AA53" s="99"/>
      <c r="AB53" s="99"/>
      <c r="AC53" s="99"/>
      <c r="AD53" s="147"/>
      <c r="AE53" s="147"/>
      <c r="AF53" s="99"/>
      <c r="AG53" s="99"/>
      <c r="AH53" s="99"/>
      <c r="AI53" s="99"/>
      <c r="AJ53" s="99"/>
      <c r="AK53" s="410"/>
      <c r="AL53" s="410"/>
      <c r="AM53" s="54">
        <f t="shared" si="23"/>
        <v>0</v>
      </c>
      <c r="AN53" s="55">
        <f t="shared" si="24"/>
        <v>2</v>
      </c>
      <c r="AO53" s="287">
        <f t="shared" si="21"/>
        <v>0</v>
      </c>
      <c r="AP53" s="57">
        <f t="shared" si="25"/>
        <v>2</v>
      </c>
      <c r="AQ53" s="101"/>
    </row>
    <row r="54" spans="1:43" x14ac:dyDescent="0.25">
      <c r="A54" s="36">
        <v>8</v>
      </c>
      <c r="B54" s="37"/>
      <c r="C54" s="38" t="s">
        <v>256</v>
      </c>
      <c r="D54" s="37"/>
      <c r="E54" s="115"/>
      <c r="F54" s="48"/>
      <c r="G54" s="38"/>
      <c r="H54" s="38"/>
      <c r="I54" s="38"/>
      <c r="J54" s="39"/>
      <c r="K54" s="109"/>
      <c r="L54" s="40"/>
      <c r="M54" s="40"/>
      <c r="N54" s="40"/>
      <c r="O54" s="40"/>
      <c r="P54" s="132"/>
      <c r="Q54" s="284"/>
      <c r="R54" s="109"/>
      <c r="S54" s="40"/>
      <c r="T54" s="40"/>
      <c r="U54" s="40"/>
      <c r="V54" s="40"/>
      <c r="W54" s="132"/>
      <c r="X54" s="132"/>
      <c r="Y54" s="40"/>
      <c r="Z54" s="40"/>
      <c r="AA54" s="40"/>
      <c r="AB54" s="40"/>
      <c r="AC54" s="40"/>
      <c r="AD54" s="132"/>
      <c r="AE54" s="132"/>
      <c r="AF54" s="40"/>
      <c r="AG54" s="40"/>
      <c r="AH54" s="40"/>
      <c r="AI54" s="40"/>
      <c r="AJ54" s="40"/>
      <c r="AK54" s="400"/>
      <c r="AL54" s="400"/>
      <c r="AM54" s="38"/>
      <c r="AN54" s="38"/>
      <c r="AO54" s="285"/>
      <c r="AP54" s="42"/>
      <c r="AQ54" s="43"/>
    </row>
    <row r="55" spans="1:43" x14ac:dyDescent="0.25">
      <c r="A55" s="72">
        <f>A53+1</f>
        <v>41</v>
      </c>
      <c r="B55" s="46" t="s">
        <v>75</v>
      </c>
      <c r="C55" s="85" t="s">
        <v>76</v>
      </c>
      <c r="D55" s="47" t="s">
        <v>56</v>
      </c>
      <c r="E55" s="114">
        <v>40560</v>
      </c>
      <c r="F55" s="48">
        <f>VLOOKUP(B55,'July,2013'!$B$6:$AT$108,45,0)</f>
        <v>5.5</v>
      </c>
      <c r="G55" s="48"/>
      <c r="H55" s="48"/>
      <c r="I55" s="49">
        <v>1</v>
      </c>
      <c r="J55" s="50">
        <f>F55+G55+H55+I55</f>
        <v>6.5</v>
      </c>
      <c r="K55" s="140"/>
      <c r="L55" s="51"/>
      <c r="M55" s="51"/>
      <c r="N55" s="51"/>
      <c r="O55" s="51"/>
      <c r="P55" s="133"/>
      <c r="Q55" s="286"/>
      <c r="R55" s="140"/>
      <c r="S55" s="51"/>
      <c r="T55" s="52"/>
      <c r="U55" s="52"/>
      <c r="V55" s="52"/>
      <c r="W55" s="137"/>
      <c r="X55" s="137"/>
      <c r="Y55" s="52"/>
      <c r="Z55" s="52"/>
      <c r="AA55" s="52"/>
      <c r="AB55" s="52"/>
      <c r="AC55" s="52"/>
      <c r="AD55" s="137"/>
      <c r="AE55" s="137"/>
      <c r="AF55" s="52"/>
      <c r="AG55" s="52"/>
      <c r="AH55" s="52"/>
      <c r="AI55" s="52"/>
      <c r="AJ55" s="52"/>
      <c r="AK55" s="404"/>
      <c r="AL55" s="404"/>
      <c r="AM55" s="54">
        <f>SUM(K55:AJ55)</f>
        <v>0</v>
      </c>
      <c r="AN55" s="55">
        <f>J55-AM55</f>
        <v>6.5</v>
      </c>
      <c r="AO55" s="287">
        <f>IF(AN55&lt;0,AN55,0)</f>
        <v>0</v>
      </c>
      <c r="AP55" s="57">
        <f>AN55-AO55</f>
        <v>6.5</v>
      </c>
      <c r="AQ55" s="59"/>
    </row>
    <row r="56" spans="1:43" x14ac:dyDescent="0.25">
      <c r="A56" s="72">
        <f>A55+1</f>
        <v>42</v>
      </c>
      <c r="B56" s="46" t="s">
        <v>205</v>
      </c>
      <c r="C56" s="85" t="s">
        <v>176</v>
      </c>
      <c r="D56" s="47" t="s">
        <v>56</v>
      </c>
      <c r="E56" s="114">
        <v>41337</v>
      </c>
      <c r="F56" s="48">
        <f>VLOOKUP(B56,'July,2013'!$B$6:$AT$108,45,0)</f>
        <v>1</v>
      </c>
      <c r="G56" s="48"/>
      <c r="H56" s="48"/>
      <c r="I56" s="49">
        <v>1</v>
      </c>
      <c r="J56" s="50">
        <f>F56+G56+H56+I56</f>
        <v>2</v>
      </c>
      <c r="K56" s="140"/>
      <c r="L56" s="51"/>
      <c r="M56" s="51"/>
      <c r="N56" s="51"/>
      <c r="O56" s="51"/>
      <c r="P56" s="133"/>
      <c r="Q56" s="286"/>
      <c r="R56" s="140"/>
      <c r="S56" s="51"/>
      <c r="T56" s="52"/>
      <c r="U56" s="52"/>
      <c r="V56" s="52"/>
      <c r="W56" s="137"/>
      <c r="X56" s="137"/>
      <c r="Y56" s="52"/>
      <c r="Z56" s="52"/>
      <c r="AA56" s="52"/>
      <c r="AB56" s="52"/>
      <c r="AC56" s="52"/>
      <c r="AD56" s="137"/>
      <c r="AE56" s="137"/>
      <c r="AF56" s="52"/>
      <c r="AG56" s="52"/>
      <c r="AH56" s="52"/>
      <c r="AI56" s="52"/>
      <c r="AJ56" s="52"/>
      <c r="AK56" s="404"/>
      <c r="AL56" s="404"/>
      <c r="AM56" s="54">
        <f>SUM(K56:AJ56)</f>
        <v>0</v>
      </c>
      <c r="AN56" s="55">
        <f>J56-AM56</f>
        <v>2</v>
      </c>
      <c r="AO56" s="287">
        <f>IF(AN56&lt;0,AN56,0)</f>
        <v>0</v>
      </c>
      <c r="AP56" s="57">
        <f>AN56-AO56</f>
        <v>2</v>
      </c>
      <c r="AQ56" s="59"/>
    </row>
    <row r="57" spans="1:43" x14ac:dyDescent="0.25">
      <c r="A57" s="72">
        <f>A56+1</f>
        <v>43</v>
      </c>
      <c r="B57" s="46" t="s">
        <v>206</v>
      </c>
      <c r="C57" s="127" t="s">
        <v>178</v>
      </c>
      <c r="D57" s="47" t="s">
        <v>56</v>
      </c>
      <c r="E57" s="119">
        <v>41334</v>
      </c>
      <c r="F57" s="48">
        <f>VLOOKUP(B57,'July,2013'!$B$6:$AT$108,45,0)</f>
        <v>2</v>
      </c>
      <c r="H57" s="48"/>
      <c r="I57" s="49">
        <v>1</v>
      </c>
      <c r="J57" s="50">
        <f>F57+G57+H57+I57</f>
        <v>3</v>
      </c>
      <c r="K57" s="143"/>
      <c r="L57" s="98"/>
      <c r="M57" s="98"/>
      <c r="N57" s="98"/>
      <c r="O57" s="98"/>
      <c r="P57" s="136"/>
      <c r="Q57" s="288"/>
      <c r="R57" s="143"/>
      <c r="S57" s="98"/>
      <c r="T57" s="98"/>
      <c r="U57" s="98"/>
      <c r="V57" s="98"/>
      <c r="W57" s="136"/>
      <c r="X57" s="136"/>
      <c r="Y57" s="98"/>
      <c r="Z57" s="98"/>
      <c r="AA57" s="98"/>
      <c r="AB57" s="98"/>
      <c r="AC57" s="98"/>
      <c r="AD57" s="136"/>
      <c r="AE57" s="136"/>
      <c r="AF57" s="98"/>
      <c r="AG57" s="98"/>
      <c r="AH57" s="98"/>
      <c r="AI57" s="98"/>
      <c r="AJ57" s="98"/>
      <c r="AK57" s="403"/>
      <c r="AL57" s="403"/>
      <c r="AM57" s="54">
        <f>SUM(K57:AJ57)</f>
        <v>0</v>
      </c>
      <c r="AN57" s="55">
        <f>J57-AM57</f>
        <v>3</v>
      </c>
      <c r="AO57" s="287">
        <f>IF(AN57&lt;0,AN57,0)</f>
        <v>0</v>
      </c>
      <c r="AP57" s="57">
        <f>AN57-AO57</f>
        <v>3</v>
      </c>
      <c r="AQ57" s="59"/>
    </row>
    <row r="58" spans="1:43" x14ac:dyDescent="0.25">
      <c r="A58" s="158">
        <f>A57+1</f>
        <v>44</v>
      </c>
      <c r="B58" s="96" t="s">
        <v>207</v>
      </c>
      <c r="C58" s="126" t="s">
        <v>194</v>
      </c>
      <c r="D58" s="47" t="s">
        <v>56</v>
      </c>
      <c r="E58" s="119">
        <v>41351</v>
      </c>
      <c r="F58" s="48">
        <f>VLOOKUP(B58,'July,2013'!$B$6:$AT$108,45,0)</f>
        <v>1.5</v>
      </c>
      <c r="G58" s="70"/>
      <c r="H58" s="70"/>
      <c r="I58" s="159">
        <v>1</v>
      </c>
      <c r="J58" s="50">
        <f>F58+G58+H58+I58</f>
        <v>2.5</v>
      </c>
      <c r="K58" s="143"/>
      <c r="L58" s="98"/>
      <c r="M58" s="98"/>
      <c r="N58" s="98"/>
      <c r="O58" s="98"/>
      <c r="P58" s="136"/>
      <c r="Q58" s="288"/>
      <c r="R58" s="143">
        <v>0.5</v>
      </c>
      <c r="S58" s="98"/>
      <c r="T58" s="99"/>
      <c r="U58" s="99"/>
      <c r="V58" s="99"/>
      <c r="W58" s="147"/>
      <c r="X58" s="147"/>
      <c r="Y58" s="99"/>
      <c r="Z58" s="99"/>
      <c r="AA58" s="99"/>
      <c r="AB58" s="99"/>
      <c r="AC58" s="99"/>
      <c r="AD58" s="147"/>
      <c r="AE58" s="147"/>
      <c r="AF58" s="99"/>
      <c r="AG58" s="99"/>
      <c r="AH58" s="99"/>
      <c r="AI58" s="99"/>
      <c r="AJ58" s="99"/>
      <c r="AK58" s="410"/>
      <c r="AL58" s="410"/>
      <c r="AM58" s="54">
        <f>SUM(K58:AJ58)</f>
        <v>0.5</v>
      </c>
      <c r="AN58" s="55">
        <f>J58-AM58</f>
        <v>2</v>
      </c>
      <c r="AO58" s="287">
        <f>IF(AN58&lt;0,AN58,0)</f>
        <v>0</v>
      </c>
      <c r="AP58" s="57">
        <f>AN58-AO58</f>
        <v>2</v>
      </c>
      <c r="AQ58" s="101"/>
    </row>
    <row r="59" spans="1:43" x14ac:dyDescent="0.25">
      <c r="A59" s="158">
        <f>A58+1</f>
        <v>45</v>
      </c>
      <c r="B59" s="46" t="s">
        <v>94</v>
      </c>
      <c r="C59" s="62" t="s">
        <v>95</v>
      </c>
      <c r="D59" s="47" t="s">
        <v>56</v>
      </c>
      <c r="E59" s="114">
        <v>40969</v>
      </c>
      <c r="F59" s="48">
        <f>VLOOKUP(B59,'July,2013'!$B$6:$AT$108,45,0)</f>
        <v>8.5</v>
      </c>
      <c r="G59" s="48"/>
      <c r="H59" s="48"/>
      <c r="I59" s="49">
        <v>1</v>
      </c>
      <c r="J59" s="50">
        <f>F59+G59+H59+I59</f>
        <v>9.5</v>
      </c>
      <c r="K59" s="140"/>
      <c r="L59" s="51"/>
      <c r="M59" s="51"/>
      <c r="N59" s="51"/>
      <c r="O59" s="51"/>
      <c r="P59" s="133"/>
      <c r="Q59" s="286"/>
      <c r="R59" s="140"/>
      <c r="S59" s="51"/>
      <c r="T59" s="52"/>
      <c r="U59" s="52"/>
      <c r="V59" s="52"/>
      <c r="W59" s="137"/>
      <c r="X59" s="137"/>
      <c r="Y59" s="52"/>
      <c r="Z59" s="52"/>
      <c r="AA59" s="52"/>
      <c r="AB59" s="52"/>
      <c r="AC59" s="52"/>
      <c r="AD59" s="137"/>
      <c r="AE59" s="137"/>
      <c r="AF59" s="52"/>
      <c r="AG59" s="52"/>
      <c r="AH59" s="52"/>
      <c r="AI59" s="52"/>
      <c r="AJ59" s="52"/>
      <c r="AK59" s="404"/>
      <c r="AL59" s="404"/>
      <c r="AM59" s="54">
        <f>SUM(K59:AJ59)</f>
        <v>0</v>
      </c>
      <c r="AN59" s="55">
        <f>J59-AM59</f>
        <v>9.5</v>
      </c>
      <c r="AO59" s="287">
        <f>IF(AN59&lt;0,AN59,0)</f>
        <v>0</v>
      </c>
      <c r="AP59" s="57">
        <f>AN59-AO59</f>
        <v>9.5</v>
      </c>
      <c r="AQ59" s="59"/>
    </row>
    <row r="60" spans="1:43" x14ac:dyDescent="0.25">
      <c r="A60" s="36">
        <v>9</v>
      </c>
      <c r="B60" s="37"/>
      <c r="C60" s="38" t="s">
        <v>106</v>
      </c>
      <c r="D60" s="37"/>
      <c r="E60" s="115"/>
      <c r="F60" s="48"/>
      <c r="G60" s="38"/>
      <c r="H60" s="38"/>
      <c r="I60" s="38"/>
      <c r="J60" s="39"/>
      <c r="K60" s="109"/>
      <c r="L60" s="40"/>
      <c r="M60" s="40"/>
      <c r="N60" s="40"/>
      <c r="O60" s="40"/>
      <c r="P60" s="132"/>
      <c r="Q60" s="284"/>
      <c r="R60" s="109"/>
      <c r="S60" s="40"/>
      <c r="T60" s="40"/>
      <c r="U60" s="40"/>
      <c r="V60" s="40"/>
      <c r="W60" s="132"/>
      <c r="X60" s="132"/>
      <c r="Y60" s="40"/>
      <c r="Z60" s="40"/>
      <c r="AA60" s="40"/>
      <c r="AB60" s="40"/>
      <c r="AC60" s="40"/>
      <c r="AD60" s="132"/>
      <c r="AE60" s="132"/>
      <c r="AF60" s="40"/>
      <c r="AG60" s="40"/>
      <c r="AH60" s="40"/>
      <c r="AI60" s="40"/>
      <c r="AJ60" s="40"/>
      <c r="AK60" s="400"/>
      <c r="AL60" s="400"/>
      <c r="AM60" s="38"/>
      <c r="AN60" s="38"/>
      <c r="AO60" s="285"/>
      <c r="AP60" s="42"/>
      <c r="AQ60" s="43"/>
    </row>
    <row r="61" spans="1:43" x14ac:dyDescent="0.25">
      <c r="A61" s="45">
        <f>A59+1</f>
        <v>46</v>
      </c>
      <c r="B61" s="46" t="s">
        <v>107</v>
      </c>
      <c r="C61" s="64" t="s">
        <v>108</v>
      </c>
      <c r="D61" s="47" t="s">
        <v>64</v>
      </c>
      <c r="E61" s="114">
        <v>39022</v>
      </c>
      <c r="F61" s="48">
        <f>VLOOKUP(B61,'July,2013'!$B$6:$AT$108,45,0)</f>
        <v>6.5</v>
      </c>
      <c r="G61" s="48"/>
      <c r="H61" s="48"/>
      <c r="I61" s="49">
        <v>1</v>
      </c>
      <c r="J61" s="50">
        <f>F61+G61+H61+I61</f>
        <v>7.5</v>
      </c>
      <c r="K61" s="51"/>
      <c r="L61" s="51">
        <v>0.5</v>
      </c>
      <c r="M61" s="51"/>
      <c r="N61" s="51"/>
      <c r="O61" s="51"/>
      <c r="P61" s="133"/>
      <c r="Q61" s="286"/>
      <c r="R61" s="140"/>
      <c r="S61" s="51"/>
      <c r="T61" s="52"/>
      <c r="U61" s="52"/>
      <c r="V61" s="52"/>
      <c r="W61" s="137"/>
      <c r="X61" s="137"/>
      <c r="Y61" s="52"/>
      <c r="Z61" s="52"/>
      <c r="AA61" s="52"/>
      <c r="AB61" s="52"/>
      <c r="AC61" s="52"/>
      <c r="AD61" s="137"/>
      <c r="AE61" s="137"/>
      <c r="AF61" s="52"/>
      <c r="AG61" s="52"/>
      <c r="AH61" s="52"/>
      <c r="AI61" s="52"/>
      <c r="AJ61" s="52"/>
      <c r="AK61" s="404"/>
      <c r="AL61" s="404"/>
      <c r="AM61" s="54">
        <f>SUM(K61:AJ61)</f>
        <v>0.5</v>
      </c>
      <c r="AN61" s="55">
        <f>J61-AM61</f>
        <v>7</v>
      </c>
      <c r="AO61" s="287">
        <f>IF(AN61&lt;0,AN61,0)</f>
        <v>0</v>
      </c>
      <c r="AP61" s="57">
        <f>AN61-AO61</f>
        <v>7</v>
      </c>
      <c r="AQ61" s="59"/>
    </row>
    <row r="62" spans="1:43" x14ac:dyDescent="0.25">
      <c r="A62" s="72">
        <f>A61+1</f>
        <v>47</v>
      </c>
      <c r="B62" s="46" t="s">
        <v>109</v>
      </c>
      <c r="C62" s="73" t="s">
        <v>110</v>
      </c>
      <c r="D62" s="47" t="s">
        <v>56</v>
      </c>
      <c r="E62" s="114">
        <v>39546</v>
      </c>
      <c r="F62" s="48">
        <f>VLOOKUP(B62,'July,2013'!$B$6:$AT$108,45,0)</f>
        <v>3</v>
      </c>
      <c r="G62" s="48"/>
      <c r="H62" s="48"/>
      <c r="I62" s="49">
        <v>1</v>
      </c>
      <c r="J62" s="50">
        <f>F62+G62+H62+I62</f>
        <v>4</v>
      </c>
      <c r="K62" s="140"/>
      <c r="L62" s="51"/>
      <c r="M62" s="51"/>
      <c r="N62" s="51"/>
      <c r="O62" s="51"/>
      <c r="P62" s="133"/>
      <c r="Q62" s="286"/>
      <c r="R62" s="140"/>
      <c r="S62" s="51"/>
      <c r="T62" s="52"/>
      <c r="U62" s="52"/>
      <c r="V62" s="52"/>
      <c r="W62" s="137"/>
      <c r="X62" s="137"/>
      <c r="Y62" s="52"/>
      <c r="Z62" s="52"/>
      <c r="AA62" s="52"/>
      <c r="AB62" s="52"/>
      <c r="AC62" s="52"/>
      <c r="AD62" s="137"/>
      <c r="AE62" s="137"/>
      <c r="AF62" s="52"/>
      <c r="AG62" s="52"/>
      <c r="AH62" s="52"/>
      <c r="AI62" s="52"/>
      <c r="AJ62" s="52"/>
      <c r="AK62" s="404"/>
      <c r="AL62" s="404"/>
      <c r="AM62" s="54">
        <f>SUM(K62:AJ62)</f>
        <v>0</v>
      </c>
      <c r="AN62" s="55">
        <f>J62-AM62</f>
        <v>4</v>
      </c>
      <c r="AO62" s="287">
        <f>IF(AN62&lt;0,AN62,0)</f>
        <v>0</v>
      </c>
      <c r="AP62" s="57">
        <f>AN62-AO62</f>
        <v>4</v>
      </c>
      <c r="AQ62" s="59"/>
    </row>
    <row r="63" spans="1:43" x14ac:dyDescent="0.25">
      <c r="A63" s="72">
        <f>A62+1</f>
        <v>48</v>
      </c>
      <c r="B63" s="46" t="s">
        <v>111</v>
      </c>
      <c r="C63" s="64" t="s">
        <v>112</v>
      </c>
      <c r="D63" s="47" t="s">
        <v>56</v>
      </c>
      <c r="E63" s="114">
        <v>39581</v>
      </c>
      <c r="F63" s="48">
        <f>VLOOKUP(B63,'July,2013'!$B$6:$AT$108,45,0)</f>
        <v>8</v>
      </c>
      <c r="G63" s="48"/>
      <c r="H63" s="48"/>
      <c r="I63" s="49">
        <v>1</v>
      </c>
      <c r="J63" s="50">
        <f>F63+G63+H63+I63</f>
        <v>9</v>
      </c>
      <c r="K63" s="140"/>
      <c r="L63" s="51"/>
      <c r="M63" s="51"/>
      <c r="N63" s="51"/>
      <c r="O63" s="51"/>
      <c r="P63" s="133"/>
      <c r="Q63" s="286"/>
      <c r="R63" s="140"/>
      <c r="S63" s="51"/>
      <c r="T63" s="52"/>
      <c r="U63" s="52"/>
      <c r="V63" s="52"/>
      <c r="W63" s="137"/>
      <c r="X63" s="137"/>
      <c r="Y63" s="52"/>
      <c r="Z63" s="52"/>
      <c r="AA63" s="52"/>
      <c r="AB63" s="52"/>
      <c r="AC63" s="52"/>
      <c r="AD63" s="137"/>
      <c r="AE63" s="137"/>
      <c r="AF63" s="52"/>
      <c r="AG63" s="52"/>
      <c r="AH63" s="52"/>
      <c r="AI63" s="52"/>
      <c r="AJ63" s="52"/>
      <c r="AK63" s="404"/>
      <c r="AL63" s="404"/>
      <c r="AM63" s="54">
        <f>SUM(K63:AJ63)</f>
        <v>0</v>
      </c>
      <c r="AN63" s="55">
        <f>J63-AM63</f>
        <v>9</v>
      </c>
      <c r="AO63" s="287">
        <f>IF(AN63&lt;0,AN63,0)</f>
        <v>0</v>
      </c>
      <c r="AP63" s="57">
        <f>AN63-AO63</f>
        <v>9</v>
      </c>
      <c r="AQ63" s="59"/>
    </row>
    <row r="64" spans="1:43" x14ac:dyDescent="0.25">
      <c r="A64" s="36">
        <v>10</v>
      </c>
      <c r="B64" s="37"/>
      <c r="C64" s="38" t="s">
        <v>113</v>
      </c>
      <c r="D64" s="37"/>
      <c r="E64" s="115"/>
      <c r="F64" s="48"/>
      <c r="G64" s="38"/>
      <c r="H64" s="38"/>
      <c r="I64" s="38"/>
      <c r="J64" s="39"/>
      <c r="K64" s="109"/>
      <c r="L64" s="40"/>
      <c r="M64" s="40"/>
      <c r="N64" s="40"/>
      <c r="O64" s="40"/>
      <c r="P64" s="132"/>
      <c r="Q64" s="284"/>
      <c r="R64" s="109"/>
      <c r="S64" s="40"/>
      <c r="T64" s="40"/>
      <c r="U64" s="40"/>
      <c r="V64" s="40"/>
      <c r="W64" s="132"/>
      <c r="X64" s="132"/>
      <c r="Y64" s="40"/>
      <c r="Z64" s="40"/>
      <c r="AA64" s="40"/>
      <c r="AB64" s="40"/>
      <c r="AC64" s="40"/>
      <c r="AD64" s="132"/>
      <c r="AE64" s="132"/>
      <c r="AF64" s="40"/>
      <c r="AG64" s="40"/>
      <c r="AH64" s="40"/>
      <c r="AI64" s="40"/>
      <c r="AJ64" s="40"/>
      <c r="AK64" s="400"/>
      <c r="AL64" s="400"/>
      <c r="AM64" s="38"/>
      <c r="AN64" s="38"/>
      <c r="AO64" s="285"/>
      <c r="AP64" s="42"/>
      <c r="AQ64" s="43"/>
    </row>
    <row r="65" spans="1:43" x14ac:dyDescent="0.25">
      <c r="A65" s="45">
        <f>A63+1</f>
        <v>49</v>
      </c>
      <c r="B65" s="89" t="s">
        <v>114</v>
      </c>
      <c r="C65" s="47" t="s">
        <v>115</v>
      </c>
      <c r="D65" s="47" t="s">
        <v>64</v>
      </c>
      <c r="E65" s="114">
        <v>39510</v>
      </c>
      <c r="F65" s="48">
        <f>VLOOKUP(B65,'July,2013'!$B$6:$AT$108,45,0)</f>
        <v>12</v>
      </c>
      <c r="G65" s="48"/>
      <c r="H65" s="48"/>
      <c r="I65" s="49">
        <v>1</v>
      </c>
      <c r="J65" s="50">
        <f>F65+G65+H65+I65</f>
        <v>13</v>
      </c>
      <c r="K65" s="140"/>
      <c r="L65" s="51"/>
      <c r="M65" s="51"/>
      <c r="N65" s="51"/>
      <c r="O65" s="51"/>
      <c r="P65" s="133"/>
      <c r="Q65" s="286"/>
      <c r="R65" s="140"/>
      <c r="S65" s="51"/>
      <c r="T65" s="52"/>
      <c r="U65" s="52"/>
      <c r="V65" s="52"/>
      <c r="W65" s="137"/>
      <c r="X65" s="137"/>
      <c r="Y65" s="52"/>
      <c r="Z65" s="52"/>
      <c r="AA65" s="52"/>
      <c r="AB65" s="52"/>
      <c r="AC65" s="52"/>
      <c r="AD65" s="137"/>
      <c r="AE65" s="137"/>
      <c r="AF65" s="52"/>
      <c r="AG65" s="52"/>
      <c r="AH65" s="52"/>
      <c r="AI65" s="52"/>
      <c r="AJ65" s="52"/>
      <c r="AK65" s="404"/>
      <c r="AL65" s="404"/>
      <c r="AM65" s="54">
        <f t="shared" ref="AM65:AM73" si="27">SUM(K65:AJ65)</f>
        <v>0</v>
      </c>
      <c r="AN65" s="55">
        <f t="shared" ref="AN65:AN73" si="28">J65-AM65</f>
        <v>13</v>
      </c>
      <c r="AO65" s="287">
        <f t="shared" ref="AO65:AO73" si="29">IF(AN65&lt;0,AN65,0)</f>
        <v>0</v>
      </c>
      <c r="AP65" s="57">
        <f t="shared" ref="AP65:AP73" si="30">AN65-AO65</f>
        <v>13</v>
      </c>
      <c r="AQ65" s="59"/>
    </row>
    <row r="66" spans="1:43" x14ac:dyDescent="0.25">
      <c r="A66" s="72">
        <f t="shared" ref="A66:A71" si="31">A65+1</f>
        <v>50</v>
      </c>
      <c r="B66" s="46" t="s">
        <v>116</v>
      </c>
      <c r="C66" s="73" t="s">
        <v>117</v>
      </c>
      <c r="D66" s="47" t="s">
        <v>56</v>
      </c>
      <c r="E66" s="114">
        <v>40513</v>
      </c>
      <c r="F66" s="48">
        <f>VLOOKUP(B66,'July,2013'!$B$6:$AT$108,45,0)</f>
        <v>0</v>
      </c>
      <c r="G66" s="48"/>
      <c r="H66" s="48"/>
      <c r="I66" s="49">
        <v>1</v>
      </c>
      <c r="J66" s="50">
        <f>F66+G66+H66+I66</f>
        <v>1</v>
      </c>
      <c r="K66" s="140"/>
      <c r="L66" s="51"/>
      <c r="M66" s="51"/>
      <c r="N66" s="51"/>
      <c r="O66" s="51"/>
      <c r="P66" s="133"/>
      <c r="Q66" s="286"/>
      <c r="R66" s="140">
        <v>0.5</v>
      </c>
      <c r="S66" s="51"/>
      <c r="T66" s="52"/>
      <c r="U66" s="52"/>
      <c r="V66" s="51"/>
      <c r="W66" s="133"/>
      <c r="X66" s="133"/>
      <c r="Y66" s="51"/>
      <c r="Z66" s="51"/>
      <c r="AA66" s="52"/>
      <c r="AB66" s="52"/>
      <c r="AC66" s="51"/>
      <c r="AD66" s="133"/>
      <c r="AE66" s="133"/>
      <c r="AF66" s="51"/>
      <c r="AG66" s="51"/>
      <c r="AH66" s="52">
        <v>1</v>
      </c>
      <c r="AI66" s="52"/>
      <c r="AJ66" s="52"/>
      <c r="AK66" s="401"/>
      <c r="AL66" s="401"/>
      <c r="AM66" s="54">
        <f t="shared" si="27"/>
        <v>1.5</v>
      </c>
      <c r="AN66" s="55">
        <f t="shared" si="28"/>
        <v>-0.5</v>
      </c>
      <c r="AO66" s="287">
        <f t="shared" si="29"/>
        <v>-0.5</v>
      </c>
      <c r="AP66" s="57">
        <f t="shared" si="30"/>
        <v>0</v>
      </c>
      <c r="AQ66" s="59"/>
    </row>
    <row r="67" spans="1:43" x14ac:dyDescent="0.25">
      <c r="A67" s="72">
        <f t="shared" si="31"/>
        <v>51</v>
      </c>
      <c r="B67" s="46" t="s">
        <v>118</v>
      </c>
      <c r="C67" s="62" t="s">
        <v>119</v>
      </c>
      <c r="D67" s="47" t="s">
        <v>99</v>
      </c>
      <c r="E67" s="114">
        <v>40393</v>
      </c>
      <c r="F67" s="48">
        <f>VLOOKUP(B67,'July,2013'!$B$6:$AT$108,45,0)</f>
        <v>7</v>
      </c>
      <c r="G67" s="48"/>
      <c r="H67" s="48"/>
      <c r="I67" s="49">
        <v>1</v>
      </c>
      <c r="J67" s="50">
        <f>F67+G67+H67+I67</f>
        <v>8</v>
      </c>
      <c r="K67" s="140"/>
      <c r="L67" s="51"/>
      <c r="M67" s="51"/>
      <c r="N67" s="51"/>
      <c r="O67" s="51"/>
      <c r="P67" s="133"/>
      <c r="Q67" s="286"/>
      <c r="R67" s="140"/>
      <c r="S67" s="51"/>
      <c r="T67" s="52"/>
      <c r="U67" s="52"/>
      <c r="V67" s="51"/>
      <c r="W67" s="133"/>
      <c r="X67" s="133"/>
      <c r="Y67" s="51"/>
      <c r="Z67" s="51"/>
      <c r="AA67" s="52"/>
      <c r="AB67" s="52"/>
      <c r="AC67" s="52"/>
      <c r="AD67" s="137"/>
      <c r="AE67" s="137"/>
      <c r="AF67" s="52"/>
      <c r="AG67" s="52"/>
      <c r="AH67" s="52"/>
      <c r="AI67" s="52"/>
      <c r="AJ67" s="52"/>
      <c r="AK67" s="404"/>
      <c r="AL67" s="404"/>
      <c r="AM67" s="54">
        <f t="shared" si="27"/>
        <v>0</v>
      </c>
      <c r="AN67" s="55">
        <f t="shared" si="28"/>
        <v>8</v>
      </c>
      <c r="AO67" s="287">
        <f t="shared" si="29"/>
        <v>0</v>
      </c>
      <c r="AP67" s="57">
        <f t="shared" si="30"/>
        <v>8</v>
      </c>
      <c r="AQ67" s="59"/>
    </row>
    <row r="68" spans="1:43" x14ac:dyDescent="0.25">
      <c r="A68" s="72">
        <f t="shared" si="31"/>
        <v>52</v>
      </c>
      <c r="B68" s="46" t="s">
        <v>122</v>
      </c>
      <c r="C68" s="65" t="s">
        <v>123</v>
      </c>
      <c r="D68" s="47" t="s">
        <v>56</v>
      </c>
      <c r="E68" s="114">
        <v>41031</v>
      </c>
      <c r="F68" s="48">
        <f>VLOOKUP(B68,'July,2013'!$B$6:$AT$108,45,0)</f>
        <v>5</v>
      </c>
      <c r="G68" s="48"/>
      <c r="H68" s="48"/>
      <c r="I68" s="49">
        <v>1</v>
      </c>
      <c r="J68" s="50">
        <f>F68+G68+H68+I68</f>
        <v>6</v>
      </c>
      <c r="K68" s="140"/>
      <c r="L68" s="51"/>
      <c r="M68" s="51"/>
      <c r="N68" s="51"/>
      <c r="O68" s="51"/>
      <c r="P68" s="133"/>
      <c r="Q68" s="286"/>
      <c r="R68" s="140"/>
      <c r="S68" s="51"/>
      <c r="T68" s="52"/>
      <c r="U68" s="52"/>
      <c r="V68" s="52"/>
      <c r="W68" s="137"/>
      <c r="X68" s="137"/>
      <c r="Y68" s="52"/>
      <c r="Z68" s="52"/>
      <c r="AA68" s="52"/>
      <c r="AB68" s="52"/>
      <c r="AC68" s="52"/>
      <c r="AD68" s="137"/>
      <c r="AE68" s="137"/>
      <c r="AF68" s="52"/>
      <c r="AG68" s="52"/>
      <c r="AH68" s="52"/>
      <c r="AI68" s="52"/>
      <c r="AJ68" s="52"/>
      <c r="AK68" s="404"/>
      <c r="AL68" s="404"/>
      <c r="AM68" s="54">
        <f t="shared" si="27"/>
        <v>0</v>
      </c>
      <c r="AN68" s="55">
        <f t="shared" si="28"/>
        <v>6</v>
      </c>
      <c r="AO68" s="287">
        <f t="shared" si="29"/>
        <v>0</v>
      </c>
      <c r="AP68" s="57">
        <f t="shared" si="30"/>
        <v>6</v>
      </c>
      <c r="AQ68" s="59"/>
    </row>
    <row r="69" spans="1:43" x14ac:dyDescent="0.25">
      <c r="A69" s="72">
        <f t="shared" si="31"/>
        <v>53</v>
      </c>
      <c r="B69" s="67" t="s">
        <v>126</v>
      </c>
      <c r="C69" s="65" t="s">
        <v>127</v>
      </c>
      <c r="D69" s="47" t="s">
        <v>56</v>
      </c>
      <c r="E69" s="114">
        <v>41078</v>
      </c>
      <c r="F69" s="48">
        <f>VLOOKUP(B69,'July,2013'!$B$6:$AT$108,45,0)</f>
        <v>4.5</v>
      </c>
      <c r="G69" s="48"/>
      <c r="H69" s="48"/>
      <c r="I69" s="49">
        <v>1</v>
      </c>
      <c r="J69" s="50">
        <f t="shared" ref="J69:J72" si="32">F69+G69+H69+I69</f>
        <v>5.5</v>
      </c>
      <c r="K69" s="140"/>
      <c r="L69" s="51"/>
      <c r="M69" s="51"/>
      <c r="N69" s="51"/>
      <c r="O69" s="51"/>
      <c r="P69" s="133"/>
      <c r="Q69" s="286"/>
      <c r="R69" s="140"/>
      <c r="S69" s="51"/>
      <c r="T69" s="52"/>
      <c r="U69" s="52"/>
      <c r="V69" s="52"/>
      <c r="W69" s="137"/>
      <c r="X69" s="137"/>
      <c r="Y69" s="52"/>
      <c r="Z69" s="52"/>
      <c r="AA69" s="52"/>
      <c r="AB69" s="52"/>
      <c r="AC69" s="52"/>
      <c r="AD69" s="137"/>
      <c r="AE69" s="137"/>
      <c r="AF69" s="52"/>
      <c r="AG69" s="52"/>
      <c r="AH69" s="52"/>
      <c r="AI69" s="52"/>
      <c r="AJ69" s="52"/>
      <c r="AK69" s="404"/>
      <c r="AL69" s="404"/>
      <c r="AM69" s="54">
        <f t="shared" si="27"/>
        <v>0</v>
      </c>
      <c r="AN69" s="55">
        <f t="shared" si="28"/>
        <v>5.5</v>
      </c>
      <c r="AO69" s="287">
        <f t="shared" si="29"/>
        <v>0</v>
      </c>
      <c r="AP69" s="57">
        <f t="shared" si="30"/>
        <v>5.5</v>
      </c>
      <c r="AQ69" s="59"/>
    </row>
    <row r="70" spans="1:43" x14ac:dyDescent="0.25">
      <c r="A70" s="158">
        <f t="shared" si="31"/>
        <v>54</v>
      </c>
      <c r="B70" s="67" t="s">
        <v>242</v>
      </c>
      <c r="C70" s="215" t="s">
        <v>241</v>
      </c>
      <c r="D70" s="47" t="s">
        <v>56</v>
      </c>
      <c r="E70" s="116">
        <v>41365</v>
      </c>
      <c r="F70" s="48">
        <f>VLOOKUP(B70,'July,2013'!$B$6:$AT$108,45,0)</f>
        <v>2</v>
      </c>
      <c r="G70" s="48"/>
      <c r="H70" s="48"/>
      <c r="I70" s="49">
        <v>1</v>
      </c>
      <c r="J70" s="50">
        <f t="shared" si="32"/>
        <v>3</v>
      </c>
      <c r="K70" s="143"/>
      <c r="L70" s="98">
        <v>0.5</v>
      </c>
      <c r="M70" s="98"/>
      <c r="N70" s="98"/>
      <c r="O70" s="98"/>
      <c r="P70" s="136"/>
      <c r="Q70" s="288"/>
      <c r="R70" s="143"/>
      <c r="S70" s="98"/>
      <c r="T70" s="99"/>
      <c r="U70" s="99"/>
      <c r="V70" s="99"/>
      <c r="W70" s="147"/>
      <c r="X70" s="147"/>
      <c r="Y70" s="99"/>
      <c r="Z70" s="99"/>
      <c r="AA70" s="99"/>
      <c r="AB70" s="99"/>
      <c r="AC70" s="99"/>
      <c r="AD70" s="147"/>
      <c r="AE70" s="147"/>
      <c r="AF70" s="99"/>
      <c r="AG70" s="99"/>
      <c r="AH70" s="99"/>
      <c r="AI70" s="99"/>
      <c r="AJ70" s="99"/>
      <c r="AK70" s="410"/>
      <c r="AL70" s="410"/>
      <c r="AM70" s="54">
        <f t="shared" si="27"/>
        <v>0.5</v>
      </c>
      <c r="AN70" s="55">
        <f t="shared" si="28"/>
        <v>2.5</v>
      </c>
      <c r="AO70" s="287">
        <f t="shared" si="29"/>
        <v>0</v>
      </c>
      <c r="AP70" s="57">
        <f t="shared" si="30"/>
        <v>2.5</v>
      </c>
      <c r="AQ70" s="101"/>
    </row>
    <row r="71" spans="1:43" x14ac:dyDescent="0.25">
      <c r="A71" s="158">
        <f t="shared" si="31"/>
        <v>55</v>
      </c>
      <c r="B71" s="300" t="s">
        <v>283</v>
      </c>
      <c r="C71" s="102" t="s">
        <v>284</v>
      </c>
      <c r="D71" s="47" t="s">
        <v>56</v>
      </c>
      <c r="E71" s="116">
        <v>41415</v>
      </c>
      <c r="F71" s="48">
        <f>VLOOKUP(B71,'July,2013'!$B$6:$AT$108,45,0)</f>
        <v>0</v>
      </c>
      <c r="G71" s="70"/>
      <c r="H71" s="70"/>
      <c r="I71" s="159">
        <v>0</v>
      </c>
      <c r="J71" s="50">
        <f t="shared" si="32"/>
        <v>0</v>
      </c>
      <c r="K71" s="143"/>
      <c r="L71" s="98"/>
      <c r="M71" s="98"/>
      <c r="N71" s="98"/>
      <c r="O71" s="98"/>
      <c r="P71" s="136"/>
      <c r="Q71" s="288"/>
      <c r="R71" s="143"/>
      <c r="S71" s="98"/>
      <c r="T71" s="99"/>
      <c r="U71" s="99"/>
      <c r="V71" s="99"/>
      <c r="W71" s="147"/>
      <c r="X71" s="147"/>
      <c r="Y71" s="99">
        <v>1</v>
      </c>
      <c r="Z71" s="99"/>
      <c r="AA71" s="99"/>
      <c r="AB71" s="99"/>
      <c r="AC71" s="99"/>
      <c r="AD71" s="147"/>
      <c r="AE71" s="147"/>
      <c r="AF71" s="99"/>
      <c r="AG71" s="99"/>
      <c r="AH71" s="99"/>
      <c r="AI71" s="99"/>
      <c r="AJ71" s="99"/>
      <c r="AK71" s="410"/>
      <c r="AL71" s="410"/>
      <c r="AM71" s="54">
        <f t="shared" si="27"/>
        <v>1</v>
      </c>
      <c r="AN71" s="55">
        <f t="shared" si="28"/>
        <v>-1</v>
      </c>
      <c r="AO71" s="287">
        <f t="shared" si="29"/>
        <v>-1</v>
      </c>
      <c r="AP71" s="57">
        <f t="shared" si="30"/>
        <v>0</v>
      </c>
      <c r="AQ71" s="101"/>
    </row>
    <row r="72" spans="1:43" x14ac:dyDescent="0.25">
      <c r="A72" s="158">
        <f>A71+1</f>
        <v>56</v>
      </c>
      <c r="B72" s="300" t="s">
        <v>285</v>
      </c>
      <c r="C72" s="102" t="s">
        <v>286</v>
      </c>
      <c r="D72" s="47" t="s">
        <v>56</v>
      </c>
      <c r="E72" s="116">
        <v>41456</v>
      </c>
      <c r="F72" s="48">
        <f>VLOOKUP(B72,'July,2013'!$B$6:$AT$108,45,0)</f>
        <v>0</v>
      </c>
      <c r="G72" s="70"/>
      <c r="H72" s="70"/>
      <c r="I72" s="159">
        <v>0</v>
      </c>
      <c r="J72" s="71">
        <f t="shared" si="32"/>
        <v>0</v>
      </c>
      <c r="K72" s="143"/>
      <c r="L72" s="98"/>
      <c r="M72" s="98"/>
      <c r="N72" s="98"/>
      <c r="O72" s="98"/>
      <c r="P72" s="136"/>
      <c r="Q72" s="288"/>
      <c r="R72" s="143"/>
      <c r="S72" s="98"/>
      <c r="T72" s="99"/>
      <c r="U72" s="99"/>
      <c r="V72" s="99"/>
      <c r="W72" s="147"/>
      <c r="X72" s="147"/>
      <c r="Y72" s="99"/>
      <c r="Z72" s="99"/>
      <c r="AA72" s="99"/>
      <c r="AB72" s="99"/>
      <c r="AC72" s="99"/>
      <c r="AD72" s="147"/>
      <c r="AE72" s="147"/>
      <c r="AF72" s="99"/>
      <c r="AG72" s="99"/>
      <c r="AH72" s="99"/>
      <c r="AI72" s="99"/>
      <c r="AJ72" s="99"/>
      <c r="AK72" s="410"/>
      <c r="AL72" s="410"/>
      <c r="AM72" s="54">
        <f t="shared" si="27"/>
        <v>0</v>
      </c>
      <c r="AN72" s="55">
        <f t="shared" si="28"/>
        <v>0</v>
      </c>
      <c r="AO72" s="287">
        <f t="shared" si="29"/>
        <v>0</v>
      </c>
      <c r="AP72" s="57">
        <f t="shared" si="30"/>
        <v>0</v>
      </c>
      <c r="AQ72" s="101"/>
    </row>
    <row r="73" spans="1:43" x14ac:dyDescent="0.25">
      <c r="A73" s="158">
        <f>A72+1</f>
        <v>57</v>
      </c>
      <c r="B73" s="300"/>
      <c r="C73" s="102" t="s">
        <v>300</v>
      </c>
      <c r="D73" s="47" t="s">
        <v>56</v>
      </c>
      <c r="E73" s="116">
        <v>41501</v>
      </c>
      <c r="F73" s="48">
        <v>0</v>
      </c>
      <c r="G73" s="70"/>
      <c r="H73" s="70"/>
      <c r="I73" s="159">
        <v>0</v>
      </c>
      <c r="J73" s="71">
        <v>0</v>
      </c>
      <c r="K73" s="143"/>
      <c r="L73" s="98"/>
      <c r="M73" s="98"/>
      <c r="N73" s="98"/>
      <c r="O73" s="98"/>
      <c r="P73" s="136"/>
      <c r="Q73" s="288"/>
      <c r="R73" s="143"/>
      <c r="S73" s="98"/>
      <c r="T73" s="99"/>
      <c r="U73" s="99"/>
      <c r="V73" s="99"/>
      <c r="W73" s="147"/>
      <c r="X73" s="147"/>
      <c r="Y73" s="99"/>
      <c r="Z73" s="99"/>
      <c r="AA73" s="99"/>
      <c r="AB73" s="99"/>
      <c r="AC73" s="99"/>
      <c r="AD73" s="147"/>
      <c r="AE73" s="147"/>
      <c r="AF73" s="99"/>
      <c r="AG73" s="99"/>
      <c r="AH73" s="99"/>
      <c r="AI73" s="99"/>
      <c r="AJ73" s="99"/>
      <c r="AK73" s="410"/>
      <c r="AL73" s="410"/>
      <c r="AM73" s="54">
        <f t="shared" si="27"/>
        <v>0</v>
      </c>
      <c r="AN73" s="55">
        <f t="shared" si="28"/>
        <v>0</v>
      </c>
      <c r="AO73" s="287">
        <f t="shared" si="29"/>
        <v>0</v>
      </c>
      <c r="AP73" s="57">
        <f t="shared" si="30"/>
        <v>0</v>
      </c>
      <c r="AQ73" s="101"/>
    </row>
    <row r="74" spans="1:43" x14ac:dyDescent="0.25">
      <c r="A74" s="36">
        <v>11</v>
      </c>
      <c r="B74" s="37"/>
      <c r="C74" s="38" t="s">
        <v>130</v>
      </c>
      <c r="D74" s="37"/>
      <c r="E74" s="115"/>
      <c r="F74" s="48"/>
      <c r="G74" s="38"/>
      <c r="H74" s="38"/>
      <c r="I74" s="38"/>
      <c r="J74" s="39"/>
      <c r="K74" s="109"/>
      <c r="L74" s="40"/>
      <c r="M74" s="40"/>
      <c r="N74" s="40"/>
      <c r="O74" s="40"/>
      <c r="P74" s="132"/>
      <c r="Q74" s="284"/>
      <c r="R74" s="109"/>
      <c r="S74" s="40"/>
      <c r="T74" s="40"/>
      <c r="U74" s="40"/>
      <c r="V74" s="40"/>
      <c r="W74" s="132"/>
      <c r="X74" s="132"/>
      <c r="Y74" s="40"/>
      <c r="Z74" s="40"/>
      <c r="AA74" s="40"/>
      <c r="AB74" s="40"/>
      <c r="AC74" s="40"/>
      <c r="AD74" s="132"/>
      <c r="AE74" s="132"/>
      <c r="AF74" s="40"/>
      <c r="AG74" s="40"/>
      <c r="AH74" s="40"/>
      <c r="AI74" s="40"/>
      <c r="AJ74" s="40"/>
      <c r="AK74" s="400"/>
      <c r="AL74" s="400"/>
      <c r="AM74" s="38"/>
      <c r="AN74" s="38"/>
      <c r="AO74" s="285"/>
      <c r="AP74" s="42"/>
      <c r="AQ74" s="43"/>
    </row>
    <row r="75" spans="1:43" x14ac:dyDescent="0.25">
      <c r="A75" s="45">
        <f>A72+1</f>
        <v>57</v>
      </c>
      <c r="B75" s="46" t="s">
        <v>131</v>
      </c>
      <c r="C75" s="73" t="s">
        <v>132</v>
      </c>
      <c r="D75" s="47" t="s">
        <v>56</v>
      </c>
      <c r="E75" s="114">
        <v>40098</v>
      </c>
      <c r="F75" s="48">
        <f>VLOOKUP(B75,'July,2013'!$B$6:$AT$108,45,0)</f>
        <v>5</v>
      </c>
      <c r="G75" s="48"/>
      <c r="H75" s="48"/>
      <c r="I75" s="49">
        <v>1</v>
      </c>
      <c r="J75" s="50">
        <f>F75+G75+H75+I75</f>
        <v>6</v>
      </c>
      <c r="K75" s="140"/>
      <c r="L75" s="51"/>
      <c r="M75" s="51"/>
      <c r="N75" s="51"/>
      <c r="O75" s="51"/>
      <c r="P75" s="133"/>
      <c r="Q75" s="286"/>
      <c r="R75" s="140"/>
      <c r="S75" s="51"/>
      <c r="T75" s="52"/>
      <c r="U75" s="52"/>
      <c r="V75" s="52"/>
      <c r="W75" s="137"/>
      <c r="X75" s="137"/>
      <c r="Y75" s="52"/>
      <c r="Z75" s="52"/>
      <c r="AA75" s="52"/>
      <c r="AB75" s="52"/>
      <c r="AC75" s="52"/>
      <c r="AD75" s="137"/>
      <c r="AE75" s="137"/>
      <c r="AF75" s="52"/>
      <c r="AG75" s="52"/>
      <c r="AH75" s="52"/>
      <c r="AI75" s="52"/>
      <c r="AJ75" s="52"/>
      <c r="AK75" s="404"/>
      <c r="AL75" s="404"/>
      <c r="AM75" s="54">
        <f>SUM(K75:AJ75)</f>
        <v>0</v>
      </c>
      <c r="AN75" s="55">
        <f>J75-AM75</f>
        <v>6</v>
      </c>
      <c r="AO75" s="287">
        <f>IF(AN75&lt;0,AN75,0)</f>
        <v>0</v>
      </c>
      <c r="AP75" s="57">
        <f>AN75-AO75</f>
        <v>6</v>
      </c>
      <c r="AQ75" s="59"/>
    </row>
    <row r="76" spans="1:43" x14ac:dyDescent="0.25">
      <c r="A76" s="36">
        <v>12</v>
      </c>
      <c r="B76" s="37"/>
      <c r="C76" s="38" t="s">
        <v>133</v>
      </c>
      <c r="D76" s="37"/>
      <c r="E76" s="115"/>
      <c r="F76" s="48"/>
      <c r="G76" s="38"/>
      <c r="H76" s="38"/>
      <c r="I76" s="38"/>
      <c r="J76" s="39"/>
      <c r="K76" s="109"/>
      <c r="L76" s="40"/>
      <c r="M76" s="40"/>
      <c r="N76" s="40"/>
      <c r="O76" s="40"/>
      <c r="P76" s="132"/>
      <c r="Q76" s="284"/>
      <c r="R76" s="109"/>
      <c r="S76" s="40"/>
      <c r="T76" s="40"/>
      <c r="U76" s="40"/>
      <c r="V76" s="40"/>
      <c r="W76" s="132"/>
      <c r="X76" s="132"/>
      <c r="Y76" s="40"/>
      <c r="Z76" s="40"/>
      <c r="AA76" s="40"/>
      <c r="AB76" s="40"/>
      <c r="AC76" s="40"/>
      <c r="AD76" s="132"/>
      <c r="AE76" s="132"/>
      <c r="AF76" s="40"/>
      <c r="AG76" s="40"/>
      <c r="AH76" s="40"/>
      <c r="AI76" s="40"/>
      <c r="AJ76" s="40"/>
      <c r="AK76" s="400"/>
      <c r="AL76" s="400"/>
      <c r="AM76" s="38"/>
      <c r="AN76" s="38"/>
      <c r="AO76" s="285"/>
      <c r="AP76" s="42"/>
      <c r="AQ76" s="43"/>
    </row>
    <row r="77" spans="1:43" x14ac:dyDescent="0.25">
      <c r="A77" s="45">
        <f>A75+1</f>
        <v>58</v>
      </c>
      <c r="B77" s="46" t="s">
        <v>134</v>
      </c>
      <c r="C77" s="85" t="s">
        <v>135</v>
      </c>
      <c r="D77" s="47" t="s">
        <v>64</v>
      </c>
      <c r="E77" s="119">
        <v>40476</v>
      </c>
      <c r="F77" s="48">
        <f>VLOOKUP(B77,'July,2013'!$B$6:$AT$108,45,0)</f>
        <v>8.5</v>
      </c>
      <c r="G77" s="48"/>
      <c r="H77" s="48"/>
      <c r="I77" s="49">
        <v>1</v>
      </c>
      <c r="J77" s="50">
        <f t="shared" ref="J77:J84" si="33">F77+G77+H77+I77</f>
        <v>9.5</v>
      </c>
      <c r="K77" s="140"/>
      <c r="L77" s="51"/>
      <c r="M77" s="51"/>
      <c r="N77" s="51"/>
      <c r="O77" s="51"/>
      <c r="P77" s="133"/>
      <c r="Q77" s="286"/>
      <c r="R77" s="140"/>
      <c r="S77" s="51"/>
      <c r="T77" s="52"/>
      <c r="U77" s="52"/>
      <c r="V77" s="52"/>
      <c r="W77" s="137"/>
      <c r="X77" s="137"/>
      <c r="Y77" s="52"/>
      <c r="Z77" s="52"/>
      <c r="AA77" s="52"/>
      <c r="AB77" s="52"/>
      <c r="AC77" s="52"/>
      <c r="AD77" s="137"/>
      <c r="AE77" s="137"/>
      <c r="AF77" s="52"/>
      <c r="AG77" s="52"/>
      <c r="AH77" s="52"/>
      <c r="AI77" s="52"/>
      <c r="AJ77" s="52"/>
      <c r="AK77" s="404"/>
      <c r="AL77" s="404"/>
      <c r="AM77" s="54">
        <f t="shared" ref="AM77:AM84" si="34">SUM(K77:AJ77)</f>
        <v>0</v>
      </c>
      <c r="AN77" s="55">
        <f t="shared" ref="AN77:AN84" si="35">J77-AM77</f>
        <v>9.5</v>
      </c>
      <c r="AO77" s="287">
        <f t="shared" ref="AO77:AO84" si="36">IF(AN77&lt;0,AN77,0)</f>
        <v>0</v>
      </c>
      <c r="AP77" s="57">
        <f t="shared" ref="AP77:AP84" si="37">AN77-AO77</f>
        <v>9.5</v>
      </c>
      <c r="AQ77" s="59"/>
    </row>
    <row r="78" spans="1:43" s="95" customFormat="1" x14ac:dyDescent="0.25">
      <c r="A78" s="72">
        <f t="shared" ref="A78:A84" si="38">A77+1</f>
        <v>59</v>
      </c>
      <c r="B78" s="67" t="s">
        <v>136</v>
      </c>
      <c r="C78" s="65" t="s">
        <v>137</v>
      </c>
      <c r="D78" s="65" t="s">
        <v>56</v>
      </c>
      <c r="E78" s="119">
        <v>40973</v>
      </c>
      <c r="F78" s="48">
        <f>VLOOKUP(B78,'July,2013'!$B$6:$AT$108,45,0)</f>
        <v>7.5</v>
      </c>
      <c r="G78" s="66"/>
      <c r="H78" s="66"/>
      <c r="I78" s="91">
        <v>1</v>
      </c>
      <c r="J78" s="92">
        <f t="shared" si="33"/>
        <v>8.5</v>
      </c>
      <c r="K78" s="140"/>
      <c r="L78" s="51"/>
      <c r="M78" s="51"/>
      <c r="N78" s="51"/>
      <c r="O78" s="51"/>
      <c r="P78" s="133"/>
      <c r="Q78" s="286"/>
      <c r="R78" s="140"/>
      <c r="S78" s="51"/>
      <c r="T78" s="52"/>
      <c r="U78" s="52"/>
      <c r="V78" s="52"/>
      <c r="W78" s="137"/>
      <c r="X78" s="137"/>
      <c r="Y78" s="52"/>
      <c r="Z78" s="52"/>
      <c r="AA78" s="52"/>
      <c r="AB78" s="52"/>
      <c r="AC78" s="52"/>
      <c r="AD78" s="137"/>
      <c r="AE78" s="137"/>
      <c r="AF78" s="52"/>
      <c r="AG78" s="52"/>
      <c r="AH78" s="52"/>
      <c r="AI78" s="52"/>
      <c r="AJ78" s="52"/>
      <c r="AK78" s="404"/>
      <c r="AL78" s="404"/>
      <c r="AM78" s="54">
        <f t="shared" si="34"/>
        <v>0</v>
      </c>
      <c r="AN78" s="93">
        <f t="shared" si="35"/>
        <v>8.5</v>
      </c>
      <c r="AO78" s="287">
        <f t="shared" si="36"/>
        <v>0</v>
      </c>
      <c r="AP78" s="94">
        <f t="shared" si="37"/>
        <v>8.5</v>
      </c>
      <c r="AQ78" s="53"/>
    </row>
    <row r="79" spans="1:43" s="95" customFormat="1" x14ac:dyDescent="0.25">
      <c r="A79" s="72">
        <f t="shared" si="38"/>
        <v>60</v>
      </c>
      <c r="B79" s="67" t="s">
        <v>138</v>
      </c>
      <c r="C79" s="65" t="s">
        <v>139</v>
      </c>
      <c r="D79" s="65" t="s">
        <v>56</v>
      </c>
      <c r="E79" s="119">
        <v>40973</v>
      </c>
      <c r="F79" s="48">
        <f>VLOOKUP(B79,'July,2013'!$B$6:$AT$108,45,0)</f>
        <v>0</v>
      </c>
      <c r="G79" s="66"/>
      <c r="H79" s="66"/>
      <c r="I79" s="91">
        <v>1</v>
      </c>
      <c r="J79" s="92">
        <f t="shared" si="33"/>
        <v>1</v>
      </c>
      <c r="K79" s="140"/>
      <c r="L79" s="51"/>
      <c r="M79" s="51"/>
      <c r="N79" s="51"/>
      <c r="O79" s="51"/>
      <c r="P79" s="133"/>
      <c r="Q79" s="286"/>
      <c r="R79" s="140"/>
      <c r="S79" s="51"/>
      <c r="T79" s="52"/>
      <c r="U79" s="52"/>
      <c r="V79" s="52"/>
      <c r="W79" s="137"/>
      <c r="X79" s="137"/>
      <c r="Y79" s="52"/>
      <c r="Z79" s="52"/>
      <c r="AA79" s="52"/>
      <c r="AB79" s="52"/>
      <c r="AC79" s="52"/>
      <c r="AD79" s="137"/>
      <c r="AE79" s="137"/>
      <c r="AF79" s="52"/>
      <c r="AG79" s="52"/>
      <c r="AH79" s="52"/>
      <c r="AI79" s="52"/>
      <c r="AJ79" s="52"/>
      <c r="AK79" s="404"/>
      <c r="AL79" s="404"/>
      <c r="AM79" s="54">
        <f t="shared" si="34"/>
        <v>0</v>
      </c>
      <c r="AN79" s="93">
        <f t="shared" si="35"/>
        <v>1</v>
      </c>
      <c r="AO79" s="287">
        <f t="shared" si="36"/>
        <v>0</v>
      </c>
      <c r="AP79" s="94">
        <f t="shared" si="37"/>
        <v>1</v>
      </c>
      <c r="AQ79" s="53"/>
    </row>
    <row r="80" spans="1:43" x14ac:dyDescent="0.25">
      <c r="A80" s="72">
        <f t="shared" si="38"/>
        <v>61</v>
      </c>
      <c r="B80" s="46" t="s">
        <v>140</v>
      </c>
      <c r="C80" s="64" t="s">
        <v>141</v>
      </c>
      <c r="D80" s="47" t="s">
        <v>56</v>
      </c>
      <c r="E80" s="119">
        <v>40742</v>
      </c>
      <c r="F80" s="48">
        <f>VLOOKUP(B80,'July,2013'!$B$6:$AT$108,45,0)</f>
        <v>3.5</v>
      </c>
      <c r="G80" s="48"/>
      <c r="H80" s="48"/>
      <c r="I80" s="49">
        <v>1</v>
      </c>
      <c r="J80" s="50">
        <f t="shared" si="33"/>
        <v>4.5</v>
      </c>
      <c r="K80" s="140"/>
      <c r="L80" s="51"/>
      <c r="M80" s="51"/>
      <c r="N80" s="51"/>
      <c r="O80" s="51"/>
      <c r="P80" s="133"/>
      <c r="Q80" s="286"/>
      <c r="R80" s="140"/>
      <c r="S80" s="51"/>
      <c r="T80" s="52"/>
      <c r="U80" s="52"/>
      <c r="V80" s="52"/>
      <c r="W80" s="137"/>
      <c r="X80" s="137"/>
      <c r="Y80" s="52"/>
      <c r="Z80" s="52"/>
      <c r="AA80" s="52"/>
      <c r="AB80" s="52"/>
      <c r="AC80" s="52"/>
      <c r="AD80" s="137"/>
      <c r="AE80" s="137"/>
      <c r="AF80" s="52"/>
      <c r="AG80" s="52"/>
      <c r="AH80" s="52"/>
      <c r="AI80" s="52"/>
      <c r="AJ80" s="52"/>
      <c r="AK80" s="404"/>
      <c r="AL80" s="404"/>
      <c r="AM80" s="54">
        <f t="shared" si="34"/>
        <v>0</v>
      </c>
      <c r="AN80" s="55">
        <f t="shared" si="35"/>
        <v>4.5</v>
      </c>
      <c r="AO80" s="287">
        <f t="shared" si="36"/>
        <v>0</v>
      </c>
      <c r="AP80" s="57">
        <f t="shared" si="37"/>
        <v>4.5</v>
      </c>
      <c r="AQ80" s="59"/>
    </row>
    <row r="81" spans="1:43" x14ac:dyDescent="0.25">
      <c r="A81" s="72">
        <f t="shared" si="38"/>
        <v>62</v>
      </c>
      <c r="B81" s="89" t="s">
        <v>224</v>
      </c>
      <c r="C81" s="85" t="s">
        <v>144</v>
      </c>
      <c r="D81" s="47" t="s">
        <v>56</v>
      </c>
      <c r="E81" s="119">
        <v>41232</v>
      </c>
      <c r="F81" s="48">
        <f>VLOOKUP(B81,'July,2013'!$B$6:$AT$108,45,0)</f>
        <v>5.5</v>
      </c>
      <c r="G81" s="48"/>
      <c r="H81" s="48"/>
      <c r="I81" s="49">
        <v>1</v>
      </c>
      <c r="J81" s="50">
        <f t="shared" si="33"/>
        <v>6.5</v>
      </c>
      <c r="K81" s="140"/>
      <c r="L81" s="51"/>
      <c r="M81" s="51"/>
      <c r="N81" s="51"/>
      <c r="O81" s="51"/>
      <c r="P81" s="133"/>
      <c r="Q81" s="286"/>
      <c r="R81" s="140"/>
      <c r="S81" s="51"/>
      <c r="T81" s="52"/>
      <c r="U81" s="52"/>
      <c r="V81" s="52"/>
      <c r="W81" s="137"/>
      <c r="X81" s="137"/>
      <c r="Y81" s="52"/>
      <c r="Z81" s="52"/>
      <c r="AA81" s="52"/>
      <c r="AB81" s="52"/>
      <c r="AC81" s="52"/>
      <c r="AD81" s="137"/>
      <c r="AE81" s="137"/>
      <c r="AF81" s="52"/>
      <c r="AG81" s="52"/>
      <c r="AH81" s="52"/>
      <c r="AI81" s="52"/>
      <c r="AJ81" s="52"/>
      <c r="AK81" s="404"/>
      <c r="AL81" s="404"/>
      <c r="AM81" s="54">
        <f t="shared" si="34"/>
        <v>0</v>
      </c>
      <c r="AN81" s="55">
        <f t="shared" si="35"/>
        <v>6.5</v>
      </c>
      <c r="AO81" s="287">
        <f t="shared" si="36"/>
        <v>0</v>
      </c>
      <c r="AP81" s="57">
        <f t="shared" si="37"/>
        <v>6.5</v>
      </c>
      <c r="AQ81" s="59"/>
    </row>
    <row r="82" spans="1:43" x14ac:dyDescent="0.25">
      <c r="A82" s="72">
        <f t="shared" si="38"/>
        <v>63</v>
      </c>
      <c r="B82" s="96" t="s">
        <v>209</v>
      </c>
      <c r="C82" s="126" t="s">
        <v>186</v>
      </c>
      <c r="D82" s="47" t="s">
        <v>56</v>
      </c>
      <c r="E82" s="119">
        <v>41246</v>
      </c>
      <c r="F82" s="48">
        <f>VLOOKUP(B82,'July,2013'!$B$6:$AT$108,45,0)</f>
        <v>3</v>
      </c>
      <c r="G82" s="70"/>
      <c r="H82" s="70"/>
      <c r="I82" s="49">
        <v>1</v>
      </c>
      <c r="J82" s="50">
        <f t="shared" si="33"/>
        <v>4</v>
      </c>
      <c r="K82" s="143"/>
      <c r="L82" s="98"/>
      <c r="M82" s="98"/>
      <c r="N82" s="98"/>
      <c r="O82" s="98"/>
      <c r="P82" s="136"/>
      <c r="Q82" s="288"/>
      <c r="R82" s="143"/>
      <c r="S82" s="98"/>
      <c r="T82" s="99"/>
      <c r="U82" s="99"/>
      <c r="V82" s="99"/>
      <c r="W82" s="147"/>
      <c r="X82" s="147"/>
      <c r="Y82" s="99"/>
      <c r="Z82" s="99">
        <v>1</v>
      </c>
      <c r="AA82" s="99"/>
      <c r="AB82" s="99"/>
      <c r="AC82" s="99"/>
      <c r="AD82" s="147"/>
      <c r="AE82" s="147"/>
      <c r="AF82" s="99"/>
      <c r="AG82" s="99"/>
      <c r="AH82" s="99"/>
      <c r="AI82" s="99"/>
      <c r="AJ82" s="99"/>
      <c r="AK82" s="410"/>
      <c r="AL82" s="410"/>
      <c r="AM82" s="54">
        <f t="shared" si="34"/>
        <v>1</v>
      </c>
      <c r="AN82" s="55">
        <f t="shared" si="35"/>
        <v>3</v>
      </c>
      <c r="AO82" s="287">
        <f t="shared" si="36"/>
        <v>0</v>
      </c>
      <c r="AP82" s="57">
        <f t="shared" si="37"/>
        <v>3</v>
      </c>
      <c r="AQ82" s="101"/>
    </row>
    <row r="83" spans="1:43" x14ac:dyDescent="0.25">
      <c r="A83" s="72">
        <f t="shared" si="38"/>
        <v>64</v>
      </c>
      <c r="B83" s="96" t="s">
        <v>210</v>
      </c>
      <c r="C83" s="126" t="s">
        <v>187</v>
      </c>
      <c r="D83" s="47" t="s">
        <v>56</v>
      </c>
      <c r="E83" s="119">
        <v>41246</v>
      </c>
      <c r="F83" s="48">
        <f>VLOOKUP(B83,'July,2013'!$B$6:$AT$108,45,0)</f>
        <v>3</v>
      </c>
      <c r="G83" s="70"/>
      <c r="H83" s="70"/>
      <c r="I83" s="49">
        <v>1</v>
      </c>
      <c r="J83" s="50">
        <f t="shared" si="33"/>
        <v>4</v>
      </c>
      <c r="K83" s="143"/>
      <c r="L83" s="98"/>
      <c r="M83" s="98"/>
      <c r="N83" s="98"/>
      <c r="O83" s="98"/>
      <c r="P83" s="136"/>
      <c r="Q83" s="288"/>
      <c r="R83" s="143"/>
      <c r="S83" s="98"/>
      <c r="T83" s="99"/>
      <c r="U83" s="99"/>
      <c r="V83" s="99"/>
      <c r="W83" s="147"/>
      <c r="X83" s="147"/>
      <c r="Y83" s="99"/>
      <c r="Z83" s="99"/>
      <c r="AA83" s="99"/>
      <c r="AB83" s="99"/>
      <c r="AC83" s="99"/>
      <c r="AD83" s="147"/>
      <c r="AE83" s="147"/>
      <c r="AF83" s="99"/>
      <c r="AG83" s="99"/>
      <c r="AH83" s="99"/>
      <c r="AI83" s="99"/>
      <c r="AJ83" s="99"/>
      <c r="AK83" s="410"/>
      <c r="AL83" s="410"/>
      <c r="AM83" s="54">
        <f t="shared" si="34"/>
        <v>0</v>
      </c>
      <c r="AN83" s="55">
        <f t="shared" si="35"/>
        <v>4</v>
      </c>
      <c r="AO83" s="287">
        <f t="shared" si="36"/>
        <v>0</v>
      </c>
      <c r="AP83" s="57">
        <f t="shared" si="37"/>
        <v>4</v>
      </c>
      <c r="AQ83" s="101"/>
    </row>
    <row r="84" spans="1:43" x14ac:dyDescent="0.25">
      <c r="A84" s="72">
        <f t="shared" si="38"/>
        <v>65</v>
      </c>
      <c r="B84" s="96" t="s">
        <v>213</v>
      </c>
      <c r="C84" s="69" t="s">
        <v>301</v>
      </c>
      <c r="D84" s="47" t="s">
        <v>56</v>
      </c>
      <c r="E84" s="119">
        <v>41276</v>
      </c>
      <c r="F84" s="48">
        <f>VLOOKUP(B84,'July,2013'!$B$6:$AT$108,45,0)</f>
        <v>4</v>
      </c>
      <c r="G84" s="70"/>
      <c r="H84" s="70"/>
      <c r="I84" s="49">
        <v>1</v>
      </c>
      <c r="J84" s="50">
        <f t="shared" si="33"/>
        <v>5</v>
      </c>
      <c r="K84" s="143"/>
      <c r="L84" s="98"/>
      <c r="M84" s="98"/>
      <c r="N84" s="98"/>
      <c r="O84" s="98"/>
      <c r="P84" s="136"/>
      <c r="Q84" s="288"/>
      <c r="R84" s="143"/>
      <c r="S84" s="98"/>
      <c r="T84" s="99"/>
      <c r="U84" s="99"/>
      <c r="V84" s="99"/>
      <c r="W84" s="147"/>
      <c r="X84" s="147"/>
      <c r="Y84" s="99"/>
      <c r="Z84" s="99"/>
      <c r="AA84" s="99"/>
      <c r="AB84" s="99"/>
      <c r="AC84" s="99"/>
      <c r="AD84" s="147"/>
      <c r="AE84" s="147"/>
      <c r="AF84" s="99"/>
      <c r="AG84" s="99"/>
      <c r="AH84" s="99"/>
      <c r="AI84" s="99"/>
      <c r="AJ84" s="99"/>
      <c r="AK84" s="410"/>
      <c r="AL84" s="410"/>
      <c r="AM84" s="54">
        <f t="shared" si="34"/>
        <v>0</v>
      </c>
      <c r="AN84" s="55">
        <f t="shared" si="35"/>
        <v>5</v>
      </c>
      <c r="AO84" s="287">
        <f t="shared" si="36"/>
        <v>0</v>
      </c>
      <c r="AP84" s="57">
        <f t="shared" si="37"/>
        <v>5</v>
      </c>
      <c r="AQ84" s="101"/>
    </row>
    <row r="85" spans="1:43" x14ac:dyDescent="0.25">
      <c r="A85" s="36">
        <v>13</v>
      </c>
      <c r="B85" s="37"/>
      <c r="C85" s="38" t="s">
        <v>154</v>
      </c>
      <c r="D85" s="37"/>
      <c r="E85" s="115"/>
      <c r="F85" s="48"/>
      <c r="G85" s="38"/>
      <c r="H85" s="38"/>
      <c r="I85" s="38"/>
      <c r="J85" s="39"/>
      <c r="K85" s="109"/>
      <c r="L85" s="40"/>
      <c r="M85" s="40"/>
      <c r="N85" s="40"/>
      <c r="O85" s="40"/>
      <c r="P85" s="132"/>
      <c r="Q85" s="284"/>
      <c r="R85" s="109"/>
      <c r="S85" s="40"/>
      <c r="T85" s="40"/>
      <c r="U85" s="40"/>
      <c r="V85" s="40"/>
      <c r="W85" s="132"/>
      <c r="X85" s="132"/>
      <c r="Y85" s="40"/>
      <c r="Z85" s="40"/>
      <c r="AA85" s="40"/>
      <c r="AB85" s="40"/>
      <c r="AC85" s="40"/>
      <c r="AD85" s="132"/>
      <c r="AE85" s="132"/>
      <c r="AF85" s="40"/>
      <c r="AG85" s="40"/>
      <c r="AH85" s="40"/>
      <c r="AI85" s="40"/>
      <c r="AJ85" s="40"/>
      <c r="AK85" s="400"/>
      <c r="AL85" s="400"/>
      <c r="AM85" s="38"/>
      <c r="AN85" s="38"/>
      <c r="AO85" s="285"/>
      <c r="AP85" s="42"/>
      <c r="AQ85" s="43"/>
    </row>
    <row r="86" spans="1:43" x14ac:dyDescent="0.25">
      <c r="A86" s="72">
        <f>A84+1</f>
        <v>66</v>
      </c>
      <c r="B86" s="46" t="s">
        <v>214</v>
      </c>
      <c r="C86" s="127" t="s">
        <v>190</v>
      </c>
      <c r="D86" s="47" t="s">
        <v>56</v>
      </c>
      <c r="E86" s="119">
        <v>41246</v>
      </c>
      <c r="F86" s="48">
        <f>VLOOKUP(B86,'July,2013'!$B$6:$AT$108,45,0)</f>
        <v>2.5</v>
      </c>
      <c r="G86" s="48"/>
      <c r="H86" s="48"/>
      <c r="I86" s="49">
        <v>1</v>
      </c>
      <c r="J86" s="50">
        <f t="shared" ref="J86:J89" si="39">F86+G86+H86+I86</f>
        <v>3.5</v>
      </c>
      <c r="K86" s="140"/>
      <c r="L86" s="51"/>
      <c r="M86" s="51"/>
      <c r="N86" s="51"/>
      <c r="O86" s="51"/>
      <c r="P86" s="133"/>
      <c r="Q86" s="286"/>
      <c r="R86" s="51"/>
      <c r="S86" s="51"/>
      <c r="T86" s="51"/>
      <c r="U86" s="51"/>
      <c r="V86" s="51"/>
      <c r="W86" s="133"/>
      <c r="X86" s="133"/>
      <c r="Y86" s="51"/>
      <c r="Z86" s="51">
        <v>1</v>
      </c>
      <c r="AA86" s="51"/>
      <c r="AB86" s="51"/>
      <c r="AC86" s="51"/>
      <c r="AD86" s="133"/>
      <c r="AE86" s="133"/>
      <c r="AF86" s="51"/>
      <c r="AG86" s="51"/>
      <c r="AH86" s="51"/>
      <c r="AI86" s="51"/>
      <c r="AJ86" s="51"/>
      <c r="AK86" s="401"/>
      <c r="AL86" s="401"/>
      <c r="AM86" s="54">
        <f t="shared" ref="AM86:AM93" si="40">SUM(K86:AJ86)</f>
        <v>1</v>
      </c>
      <c r="AN86" s="55">
        <f t="shared" ref="AN86:AN93" si="41">J86-AM86</f>
        <v>2.5</v>
      </c>
      <c r="AO86" s="287">
        <v>0</v>
      </c>
      <c r="AP86" s="57">
        <f t="shared" ref="AP86:AP93" si="42">AN86-AO86</f>
        <v>2.5</v>
      </c>
      <c r="AQ86" s="110"/>
    </row>
    <row r="87" spans="1:43" x14ac:dyDescent="0.25">
      <c r="A87" s="45">
        <f t="shared" ref="A87:A93" si="43">A86+1</f>
        <v>67</v>
      </c>
      <c r="B87" s="89" t="s">
        <v>155</v>
      </c>
      <c r="C87" s="85" t="s">
        <v>156</v>
      </c>
      <c r="D87" s="47" t="s">
        <v>56</v>
      </c>
      <c r="E87" s="119">
        <v>40287</v>
      </c>
      <c r="F87" s="48">
        <f>VLOOKUP(B87,'July,2013'!$B$6:$AT$108,45,0)</f>
        <v>2</v>
      </c>
      <c r="G87" s="48"/>
      <c r="H87" s="48"/>
      <c r="I87" s="49">
        <v>1</v>
      </c>
      <c r="J87" s="50">
        <f t="shared" si="39"/>
        <v>3</v>
      </c>
      <c r="K87" s="140"/>
      <c r="L87" s="51"/>
      <c r="M87" s="51"/>
      <c r="N87" s="51"/>
      <c r="O87" s="51"/>
      <c r="P87" s="133"/>
      <c r="Q87" s="286"/>
      <c r="R87" s="140"/>
      <c r="S87" s="51"/>
      <c r="T87" s="51"/>
      <c r="U87" s="51"/>
      <c r="V87" s="51"/>
      <c r="W87" s="133"/>
      <c r="X87" s="133"/>
      <c r="Y87" s="51"/>
      <c r="Z87" s="51"/>
      <c r="AA87" s="51"/>
      <c r="AB87" s="51"/>
      <c r="AC87" s="51"/>
      <c r="AD87" s="133"/>
      <c r="AE87" s="133"/>
      <c r="AF87" s="51"/>
      <c r="AG87" s="51"/>
      <c r="AH87" s="51"/>
      <c r="AI87" s="51"/>
      <c r="AJ87" s="51"/>
      <c r="AK87" s="401"/>
      <c r="AL87" s="401"/>
      <c r="AM87" s="54">
        <f t="shared" si="40"/>
        <v>0</v>
      </c>
      <c r="AN87" s="55">
        <f t="shared" si="41"/>
        <v>3</v>
      </c>
      <c r="AO87" s="287">
        <v>0</v>
      </c>
      <c r="AP87" s="57">
        <f t="shared" si="42"/>
        <v>3</v>
      </c>
      <c r="AQ87" s="90"/>
    </row>
    <row r="88" spans="1:43" x14ac:dyDescent="0.25">
      <c r="A88" s="45">
        <f t="shared" si="43"/>
        <v>68</v>
      </c>
      <c r="B88" s="89" t="s">
        <v>216</v>
      </c>
      <c r="C88" s="85" t="s">
        <v>192</v>
      </c>
      <c r="D88" s="47" t="s">
        <v>56</v>
      </c>
      <c r="E88" s="119">
        <v>41299</v>
      </c>
      <c r="F88" s="48">
        <f>VLOOKUP(B88,'July,2013'!$B$6:$AT$108,45,0)</f>
        <v>2.5</v>
      </c>
      <c r="G88" s="48"/>
      <c r="H88" s="48"/>
      <c r="I88" s="49">
        <v>1</v>
      </c>
      <c r="J88" s="50">
        <f t="shared" si="39"/>
        <v>3.5</v>
      </c>
      <c r="K88" s="140"/>
      <c r="L88" s="51"/>
      <c r="M88" s="51"/>
      <c r="N88" s="51"/>
      <c r="O88" s="51"/>
      <c r="P88" s="133"/>
      <c r="Q88" s="286"/>
      <c r="R88" s="140"/>
      <c r="S88" s="51"/>
      <c r="T88" s="51"/>
      <c r="U88" s="51"/>
      <c r="V88" s="51"/>
      <c r="W88" s="133"/>
      <c r="X88" s="133"/>
      <c r="Y88" s="51"/>
      <c r="Z88" s="51"/>
      <c r="AA88" s="51"/>
      <c r="AB88" s="51"/>
      <c r="AC88" s="51"/>
      <c r="AD88" s="133"/>
      <c r="AE88" s="133"/>
      <c r="AF88" s="51"/>
      <c r="AG88" s="51"/>
      <c r="AH88" s="51"/>
      <c r="AI88" s="51"/>
      <c r="AJ88" s="51"/>
      <c r="AK88" s="401"/>
      <c r="AL88" s="401"/>
      <c r="AM88" s="54">
        <f t="shared" si="40"/>
        <v>0</v>
      </c>
      <c r="AN88" s="55">
        <f t="shared" si="41"/>
        <v>3.5</v>
      </c>
      <c r="AO88" s="287">
        <f>IF(AN88&lt;0,AN88,0)</f>
        <v>0</v>
      </c>
      <c r="AP88" s="57">
        <f t="shared" si="42"/>
        <v>3.5</v>
      </c>
      <c r="AQ88" s="90"/>
    </row>
    <row r="89" spans="1:43" x14ac:dyDescent="0.25">
      <c r="A89" s="45">
        <f t="shared" si="43"/>
        <v>69</v>
      </c>
      <c r="B89" s="89" t="s">
        <v>217</v>
      </c>
      <c r="C89" s="85" t="s">
        <v>193</v>
      </c>
      <c r="D89" s="47" t="s">
        <v>56</v>
      </c>
      <c r="E89" s="119">
        <v>41309</v>
      </c>
      <c r="F89" s="48">
        <f>VLOOKUP(B89,'July,2013'!$B$6:$AT$108,45,0)</f>
        <v>1</v>
      </c>
      <c r="G89" s="48"/>
      <c r="H89" s="48"/>
      <c r="I89" s="49">
        <v>1</v>
      </c>
      <c r="J89" s="50">
        <f t="shared" si="39"/>
        <v>2</v>
      </c>
      <c r="K89" s="140"/>
      <c r="L89" s="51"/>
      <c r="M89" s="51"/>
      <c r="N89" s="51"/>
      <c r="O89" s="51"/>
      <c r="P89" s="133"/>
      <c r="Q89" s="286"/>
      <c r="R89" s="140"/>
      <c r="S89" s="51"/>
      <c r="T89" s="51"/>
      <c r="U89" s="51"/>
      <c r="V89" s="51"/>
      <c r="W89" s="133"/>
      <c r="X89" s="133"/>
      <c r="Y89" s="51"/>
      <c r="Z89" s="51"/>
      <c r="AA89" s="51"/>
      <c r="AB89" s="51"/>
      <c r="AC89" s="51"/>
      <c r="AD89" s="133"/>
      <c r="AE89" s="133"/>
      <c r="AF89" s="51"/>
      <c r="AG89" s="51"/>
      <c r="AH89" s="51"/>
      <c r="AI89" s="51"/>
      <c r="AJ89" s="51"/>
      <c r="AK89" s="401"/>
      <c r="AL89" s="401"/>
      <c r="AM89" s="54">
        <f t="shared" si="40"/>
        <v>0</v>
      </c>
      <c r="AN89" s="55">
        <f t="shared" si="41"/>
        <v>2</v>
      </c>
      <c r="AO89" s="287">
        <f>IF(AN89&lt;0,AN89,0)</f>
        <v>0</v>
      </c>
      <c r="AP89" s="57">
        <f t="shared" si="42"/>
        <v>2</v>
      </c>
      <c r="AQ89" s="90"/>
    </row>
    <row r="90" spans="1:43" x14ac:dyDescent="0.25">
      <c r="A90" s="45">
        <f t="shared" si="43"/>
        <v>70</v>
      </c>
      <c r="B90" s="96" t="s">
        <v>149</v>
      </c>
      <c r="C90" s="69" t="s">
        <v>150</v>
      </c>
      <c r="D90" s="69" t="s">
        <v>56</v>
      </c>
      <c r="E90" s="128">
        <v>39631</v>
      </c>
      <c r="F90" s="48">
        <f>VLOOKUP(B90,'July,2013'!$B$6:$AT$108,45,0)</f>
        <v>5.5</v>
      </c>
      <c r="G90" s="70"/>
      <c r="H90" s="70"/>
      <c r="I90" s="159">
        <v>1</v>
      </c>
      <c r="J90" s="71">
        <f>F90+G90+H90+I90</f>
        <v>6.5</v>
      </c>
      <c r="K90" s="143"/>
      <c r="L90" s="98">
        <v>0.5</v>
      </c>
      <c r="M90" s="98"/>
      <c r="N90" s="98"/>
      <c r="O90" s="98"/>
      <c r="P90" s="136"/>
      <c r="Q90" s="288"/>
      <c r="R90" s="143"/>
      <c r="S90" s="98">
        <v>0.5</v>
      </c>
      <c r="T90" s="99"/>
      <c r="U90" s="99"/>
      <c r="V90" s="99"/>
      <c r="W90" s="147"/>
      <c r="X90" s="147"/>
      <c r="Y90" s="99"/>
      <c r="Z90" s="99"/>
      <c r="AA90" s="99"/>
      <c r="AB90" s="99"/>
      <c r="AC90" s="99"/>
      <c r="AD90" s="147"/>
      <c r="AE90" s="147"/>
      <c r="AF90" s="99"/>
      <c r="AG90" s="99"/>
      <c r="AH90" s="99"/>
      <c r="AI90" s="99"/>
      <c r="AJ90" s="99"/>
      <c r="AK90" s="410"/>
      <c r="AL90" s="410"/>
      <c r="AM90" s="54">
        <f t="shared" si="40"/>
        <v>1</v>
      </c>
      <c r="AN90" s="150">
        <f t="shared" si="41"/>
        <v>5.5</v>
      </c>
      <c r="AO90" s="291">
        <f>IF(AN90&lt;0,AN90,0)</f>
        <v>0</v>
      </c>
      <c r="AP90" s="152">
        <f t="shared" si="42"/>
        <v>5.5</v>
      </c>
      <c r="AQ90" s="59"/>
    </row>
    <row r="91" spans="1:43" x14ac:dyDescent="0.25">
      <c r="A91" s="45">
        <f t="shared" si="43"/>
        <v>71</v>
      </c>
      <c r="B91" s="96" t="s">
        <v>212</v>
      </c>
      <c r="C91" s="126" t="s">
        <v>189</v>
      </c>
      <c r="D91" s="47" t="s">
        <v>56</v>
      </c>
      <c r="E91" s="119">
        <v>41260</v>
      </c>
      <c r="F91" s="48">
        <f>VLOOKUP(B91,'July,2013'!$B$6:$AT$108,45,0)</f>
        <v>1</v>
      </c>
      <c r="G91" s="70"/>
      <c r="H91" s="70"/>
      <c r="I91" s="49">
        <v>1</v>
      </c>
      <c r="J91" s="50">
        <f>F91+G91+H91+I91</f>
        <v>2</v>
      </c>
      <c r="K91" s="143"/>
      <c r="L91" s="98"/>
      <c r="M91" s="98"/>
      <c r="N91" s="98"/>
      <c r="O91" s="98">
        <v>1</v>
      </c>
      <c r="P91" s="136"/>
      <c r="Q91" s="288"/>
      <c r="R91" s="143"/>
      <c r="S91" s="98">
        <v>0.5</v>
      </c>
      <c r="T91" s="99"/>
      <c r="U91" s="99"/>
      <c r="V91" s="99"/>
      <c r="W91" s="147"/>
      <c r="X91" s="147"/>
      <c r="Y91" s="99"/>
      <c r="Z91" s="99"/>
      <c r="AA91" s="99">
        <v>0.5</v>
      </c>
      <c r="AB91" s="99">
        <v>1</v>
      </c>
      <c r="AC91" s="99">
        <v>1</v>
      </c>
      <c r="AD91" s="147"/>
      <c r="AE91" s="147"/>
      <c r="AF91" s="99"/>
      <c r="AG91" s="99"/>
      <c r="AH91" s="293"/>
      <c r="AI91" s="99"/>
      <c r="AJ91" s="99"/>
      <c r="AK91" s="410"/>
      <c r="AL91" s="410"/>
      <c r="AM91" s="54">
        <f t="shared" si="40"/>
        <v>4</v>
      </c>
      <c r="AN91" s="55">
        <f t="shared" si="41"/>
        <v>-2</v>
      </c>
      <c r="AO91" s="287">
        <f>IF(AN91&lt;0,AN91,0)</f>
        <v>-2</v>
      </c>
      <c r="AP91" s="57">
        <f t="shared" si="42"/>
        <v>0</v>
      </c>
      <c r="AQ91" s="101"/>
    </row>
    <row r="92" spans="1:43" x14ac:dyDescent="0.25">
      <c r="A92" s="45">
        <f t="shared" si="43"/>
        <v>72</v>
      </c>
      <c r="B92" s="46" t="s">
        <v>215</v>
      </c>
      <c r="C92" s="85" t="s">
        <v>191</v>
      </c>
      <c r="D92" s="47" t="s">
        <v>99</v>
      </c>
      <c r="E92" s="119">
        <v>41395</v>
      </c>
      <c r="F92" s="48">
        <f>VLOOKUP(B92,'July,2013'!$B$6:$AT$108,45,0)</f>
        <v>1</v>
      </c>
      <c r="G92" s="48"/>
      <c r="H92" s="48"/>
      <c r="I92" s="49">
        <v>1</v>
      </c>
      <c r="J92" s="50">
        <f>F92+G92+H92+I92</f>
        <v>2</v>
      </c>
      <c r="K92" s="140"/>
      <c r="L92" s="51"/>
      <c r="M92" s="51"/>
      <c r="N92" s="51"/>
      <c r="O92" s="51"/>
      <c r="P92" s="133"/>
      <c r="Q92" s="286"/>
      <c r="R92" s="140"/>
      <c r="S92" s="51"/>
      <c r="T92" s="52"/>
      <c r="U92" s="52"/>
      <c r="V92" s="52"/>
      <c r="W92" s="137"/>
      <c r="X92" s="137"/>
      <c r="Y92" s="52"/>
      <c r="Z92" s="52"/>
      <c r="AA92" s="52"/>
      <c r="AB92" s="52"/>
      <c r="AC92" s="52"/>
      <c r="AD92" s="137"/>
      <c r="AE92" s="137"/>
      <c r="AF92" s="52"/>
      <c r="AG92" s="52"/>
      <c r="AH92" s="52"/>
      <c r="AI92" s="52"/>
      <c r="AJ92" s="52"/>
      <c r="AK92" s="404"/>
      <c r="AL92" s="404"/>
      <c r="AM92" s="54">
        <f t="shared" si="40"/>
        <v>0</v>
      </c>
      <c r="AN92" s="55">
        <f t="shared" si="41"/>
        <v>2</v>
      </c>
      <c r="AO92" s="287">
        <f>IF(AN92&lt;0,AN92,0)</f>
        <v>0</v>
      </c>
      <c r="AP92" s="57">
        <f t="shared" si="42"/>
        <v>2</v>
      </c>
      <c r="AQ92" s="59"/>
    </row>
    <row r="93" spans="1:43" x14ac:dyDescent="0.25">
      <c r="A93" s="45">
        <f t="shared" si="43"/>
        <v>73</v>
      </c>
      <c r="B93" s="96" t="s">
        <v>287</v>
      </c>
      <c r="C93" s="69" t="s">
        <v>288</v>
      </c>
      <c r="D93" s="47" t="s">
        <v>56</v>
      </c>
      <c r="E93" s="128">
        <v>41435</v>
      </c>
      <c r="F93" s="48">
        <f>VLOOKUP(B93,'July,2013'!$B$6:$AT$108,45,0)</f>
        <v>0</v>
      </c>
      <c r="G93" s="70"/>
      <c r="H93" s="70"/>
      <c r="I93" s="159">
        <v>1</v>
      </c>
      <c r="J93" s="50">
        <f>F93+G93+H93+I93</f>
        <v>1</v>
      </c>
      <c r="K93" s="143"/>
      <c r="L93" s="98"/>
      <c r="M93" s="98"/>
      <c r="N93" s="98"/>
      <c r="O93" s="98"/>
      <c r="P93" s="136"/>
      <c r="Q93" s="288"/>
      <c r="R93" s="143"/>
      <c r="S93" s="98"/>
      <c r="T93" s="99"/>
      <c r="U93" s="99"/>
      <c r="V93" s="99"/>
      <c r="W93" s="147"/>
      <c r="X93" s="147"/>
      <c r="Y93" s="99"/>
      <c r="Z93" s="99"/>
      <c r="AA93" s="99"/>
      <c r="AB93" s="99"/>
      <c r="AC93" s="99"/>
      <c r="AD93" s="147"/>
      <c r="AE93" s="147"/>
      <c r="AF93" s="99"/>
      <c r="AG93" s="99"/>
      <c r="AH93" s="99"/>
      <c r="AI93" s="99"/>
      <c r="AJ93" s="99"/>
      <c r="AK93" s="410"/>
      <c r="AL93" s="410"/>
      <c r="AM93" s="54">
        <f t="shared" si="40"/>
        <v>0</v>
      </c>
      <c r="AN93" s="55">
        <f t="shared" si="41"/>
        <v>1</v>
      </c>
      <c r="AO93" s="287">
        <f t="shared" ref="AO93" si="44">IF(AN93&lt;0,AN93,0)</f>
        <v>0</v>
      </c>
      <c r="AP93" s="57">
        <f t="shared" si="42"/>
        <v>1</v>
      </c>
      <c r="AQ93" s="101"/>
    </row>
    <row r="94" spans="1:43" x14ac:dyDescent="0.25">
      <c r="A94" s="36">
        <v>14</v>
      </c>
      <c r="B94" s="37"/>
      <c r="C94" s="38" t="s">
        <v>159</v>
      </c>
      <c r="D94" s="37"/>
      <c r="E94" s="115"/>
      <c r="F94" s="48"/>
      <c r="G94" s="38"/>
      <c r="H94" s="38"/>
      <c r="I94" s="38"/>
      <c r="J94" s="39"/>
      <c r="K94" s="109"/>
      <c r="L94" s="40"/>
      <c r="M94" s="40"/>
      <c r="N94" s="40"/>
      <c r="O94" s="40"/>
      <c r="P94" s="132"/>
      <c r="Q94" s="284"/>
      <c r="R94" s="109"/>
      <c r="S94" s="40"/>
      <c r="T94" s="40"/>
      <c r="U94" s="40"/>
      <c r="V94" s="40"/>
      <c r="W94" s="132"/>
      <c r="X94" s="132"/>
      <c r="Y94" s="40"/>
      <c r="Z94" s="40"/>
      <c r="AA94" s="40"/>
      <c r="AB94" s="40"/>
      <c r="AC94" s="40"/>
      <c r="AD94" s="132"/>
      <c r="AE94" s="132"/>
      <c r="AF94" s="40"/>
      <c r="AG94" s="40"/>
      <c r="AH94" s="40"/>
      <c r="AI94" s="40"/>
      <c r="AJ94" s="40"/>
      <c r="AK94" s="400"/>
      <c r="AL94" s="400"/>
      <c r="AM94" s="38"/>
      <c r="AN94" s="38"/>
      <c r="AO94" s="285"/>
      <c r="AP94" s="42"/>
      <c r="AQ94" s="43"/>
    </row>
    <row r="95" spans="1:43" x14ac:dyDescent="0.25">
      <c r="A95" s="45">
        <f>A93+1</f>
        <v>74</v>
      </c>
      <c r="B95" s="46" t="s">
        <v>160</v>
      </c>
      <c r="C95" s="73" t="s">
        <v>161</v>
      </c>
      <c r="D95" s="47" t="s">
        <v>56</v>
      </c>
      <c r="E95" s="119">
        <v>39741</v>
      </c>
      <c r="F95" s="48">
        <f>VLOOKUP(B95,'July,2013'!$B$6:$AT$108,45,0)</f>
        <v>1</v>
      </c>
      <c r="G95" s="48"/>
      <c r="H95" s="48"/>
      <c r="I95" s="49">
        <v>1</v>
      </c>
      <c r="J95" s="50">
        <f t="shared" ref="J95:J102" si="45">F95+G95+H95+I95</f>
        <v>2</v>
      </c>
      <c r="K95" s="140"/>
      <c r="L95" s="51">
        <v>0.5</v>
      </c>
      <c r="M95" s="51"/>
      <c r="N95" s="51"/>
      <c r="O95" s="51"/>
      <c r="P95" s="133"/>
      <c r="Q95" s="286"/>
      <c r="R95" s="140"/>
      <c r="S95" s="51"/>
      <c r="T95" s="52">
        <v>0.5</v>
      </c>
      <c r="U95" s="52"/>
      <c r="V95" s="52"/>
      <c r="W95" s="137"/>
      <c r="X95" s="137"/>
      <c r="Y95" s="52"/>
      <c r="Z95" s="52"/>
      <c r="AA95" s="52"/>
      <c r="AB95" s="52"/>
      <c r="AC95" s="52"/>
      <c r="AD95" s="137"/>
      <c r="AE95" s="137"/>
      <c r="AF95" s="52"/>
      <c r="AG95" s="52"/>
      <c r="AH95" s="52"/>
      <c r="AI95" s="52"/>
      <c r="AJ95" s="52"/>
      <c r="AK95" s="404"/>
      <c r="AL95" s="404"/>
      <c r="AM95" s="54">
        <f t="shared" ref="AM95:AM104" si="46">SUM(K95:AJ95)</f>
        <v>1</v>
      </c>
      <c r="AN95" s="55">
        <f t="shared" ref="AN95:AN104" si="47">J95-AM95</f>
        <v>1</v>
      </c>
      <c r="AO95" s="287">
        <f t="shared" ref="AO95:AO104" si="48">IF(AN95&lt;0,AN95,0)</f>
        <v>0</v>
      </c>
      <c r="AP95" s="57">
        <f t="shared" ref="AP95:AP104" si="49">AN95-AO95</f>
        <v>1</v>
      </c>
      <c r="AQ95" s="59"/>
    </row>
    <row r="96" spans="1:43" x14ac:dyDescent="0.25">
      <c r="A96" s="45">
        <f>A95+1</f>
        <v>75</v>
      </c>
      <c r="B96" s="46" t="s">
        <v>219</v>
      </c>
      <c r="C96" s="73" t="s">
        <v>162</v>
      </c>
      <c r="D96" s="47" t="s">
        <v>56</v>
      </c>
      <c r="E96" s="119">
        <v>41276</v>
      </c>
      <c r="F96" s="48">
        <f>VLOOKUP(B96,'July,2013'!$B$6:$AT$108,45,0)</f>
        <v>4</v>
      </c>
      <c r="G96" s="48"/>
      <c r="H96" s="48"/>
      <c r="I96" s="49">
        <v>1</v>
      </c>
      <c r="J96" s="50">
        <f t="shared" si="45"/>
        <v>5</v>
      </c>
      <c r="K96" s="140"/>
      <c r="L96" s="51"/>
      <c r="M96" s="51"/>
      <c r="N96" s="51"/>
      <c r="O96" s="51"/>
      <c r="P96" s="133"/>
      <c r="Q96" s="286"/>
      <c r="R96" s="140">
        <v>1</v>
      </c>
      <c r="S96" s="51"/>
      <c r="T96" s="52"/>
      <c r="U96" s="52"/>
      <c r="V96" s="52"/>
      <c r="W96" s="137"/>
      <c r="X96" s="137"/>
      <c r="Y96" s="52"/>
      <c r="Z96" s="52"/>
      <c r="AA96" s="52"/>
      <c r="AB96" s="52"/>
      <c r="AC96" s="52"/>
      <c r="AD96" s="137"/>
      <c r="AE96" s="137"/>
      <c r="AF96" s="52"/>
      <c r="AG96" s="52"/>
      <c r="AH96" s="52"/>
      <c r="AI96" s="52"/>
      <c r="AJ96" s="52"/>
      <c r="AK96" s="404"/>
      <c r="AL96" s="404"/>
      <c r="AM96" s="54">
        <f t="shared" si="46"/>
        <v>1</v>
      </c>
      <c r="AN96" s="55">
        <f t="shared" si="47"/>
        <v>4</v>
      </c>
      <c r="AO96" s="287">
        <f t="shared" si="48"/>
        <v>0</v>
      </c>
      <c r="AP96" s="57">
        <f t="shared" si="49"/>
        <v>4</v>
      </c>
      <c r="AQ96" s="59"/>
    </row>
    <row r="97" spans="1:43" x14ac:dyDescent="0.25">
      <c r="A97" s="45">
        <f>A96+1</f>
        <v>76</v>
      </c>
      <c r="B97" s="46" t="s">
        <v>220</v>
      </c>
      <c r="C97" s="73" t="s">
        <v>163</v>
      </c>
      <c r="D97" s="47" t="s">
        <v>56</v>
      </c>
      <c r="E97" s="119">
        <v>41276</v>
      </c>
      <c r="F97" s="48">
        <f>VLOOKUP(B97,'July,2013'!$B$6:$AT$108,45,0)</f>
        <v>2.5</v>
      </c>
      <c r="G97" s="48"/>
      <c r="H97" s="48"/>
      <c r="I97" s="49">
        <v>1</v>
      </c>
      <c r="J97" s="50">
        <f t="shared" si="45"/>
        <v>3.5</v>
      </c>
      <c r="K97" s="140"/>
      <c r="L97" s="51"/>
      <c r="M97" s="51"/>
      <c r="N97" s="51"/>
      <c r="O97" s="51"/>
      <c r="P97" s="133"/>
      <c r="Q97" s="286"/>
      <c r="R97" s="140"/>
      <c r="S97" s="51"/>
      <c r="T97" s="52"/>
      <c r="U97" s="52"/>
      <c r="V97" s="52"/>
      <c r="W97" s="137"/>
      <c r="X97" s="137"/>
      <c r="Y97" s="52">
        <v>0.5</v>
      </c>
      <c r="Z97" s="52"/>
      <c r="AA97" s="52"/>
      <c r="AB97" s="52"/>
      <c r="AC97" s="52"/>
      <c r="AD97" s="137"/>
      <c r="AE97" s="137"/>
      <c r="AF97" s="52"/>
      <c r="AG97" s="52"/>
      <c r="AH97" s="52"/>
      <c r="AI97" s="52"/>
      <c r="AJ97" s="52"/>
      <c r="AK97" s="404"/>
      <c r="AL97" s="404"/>
      <c r="AM97" s="54">
        <f t="shared" si="46"/>
        <v>0.5</v>
      </c>
      <c r="AN97" s="55">
        <f t="shared" si="47"/>
        <v>3</v>
      </c>
      <c r="AO97" s="287">
        <f t="shared" si="48"/>
        <v>0</v>
      </c>
      <c r="AP97" s="57">
        <f t="shared" si="49"/>
        <v>3</v>
      </c>
      <c r="AQ97" s="59"/>
    </row>
    <row r="98" spans="1:43" x14ac:dyDescent="0.25">
      <c r="A98" s="45">
        <f>A97+1</f>
        <v>77</v>
      </c>
      <c r="B98" s="89" t="s">
        <v>128</v>
      </c>
      <c r="C98" s="47" t="s">
        <v>129</v>
      </c>
      <c r="D98" s="47" t="s">
        <v>99</v>
      </c>
      <c r="E98" s="114">
        <v>41037</v>
      </c>
      <c r="F98" s="48">
        <f>VLOOKUP(B98,'July,2013'!$B$6:$AT$108,45,0)</f>
        <v>1.5</v>
      </c>
      <c r="G98" s="48"/>
      <c r="H98" s="48"/>
      <c r="I98" s="49">
        <v>1</v>
      </c>
      <c r="J98" s="50">
        <f t="shared" si="45"/>
        <v>2.5</v>
      </c>
      <c r="K98" s="140"/>
      <c r="L98" s="51"/>
      <c r="M98" s="51"/>
      <c r="N98" s="51"/>
      <c r="O98" s="51"/>
      <c r="P98" s="133"/>
      <c r="Q98" s="286"/>
      <c r="R98" s="140"/>
      <c r="S98" s="51">
        <v>0.5</v>
      </c>
      <c r="T98" s="52"/>
      <c r="U98" s="52"/>
      <c r="V98" s="52"/>
      <c r="W98" s="137"/>
      <c r="X98" s="137"/>
      <c r="Y98" s="52"/>
      <c r="Z98" s="52"/>
      <c r="AA98" s="52"/>
      <c r="AB98" s="52"/>
      <c r="AC98" s="52"/>
      <c r="AD98" s="137"/>
      <c r="AE98" s="137"/>
      <c r="AF98" s="52"/>
      <c r="AG98" s="52"/>
      <c r="AH98" s="52"/>
      <c r="AI98" s="52"/>
      <c r="AJ98" s="52"/>
      <c r="AK98" s="404"/>
      <c r="AL98" s="404"/>
      <c r="AM98" s="54">
        <f t="shared" si="46"/>
        <v>0.5</v>
      </c>
      <c r="AN98" s="55">
        <f t="shared" si="47"/>
        <v>2</v>
      </c>
      <c r="AO98" s="287">
        <f t="shared" si="48"/>
        <v>0</v>
      </c>
      <c r="AP98" s="57">
        <f t="shared" si="49"/>
        <v>2</v>
      </c>
      <c r="AQ98" s="59"/>
    </row>
    <row r="99" spans="1:43" x14ac:dyDescent="0.25">
      <c r="A99" s="45">
        <f>A98+1</f>
        <v>78</v>
      </c>
      <c r="B99" s="46" t="s">
        <v>221</v>
      </c>
      <c r="C99" s="127" t="s">
        <v>183</v>
      </c>
      <c r="D99" s="47" t="s">
        <v>56</v>
      </c>
      <c r="E99" s="119">
        <v>41267</v>
      </c>
      <c r="F99" s="48">
        <f>VLOOKUP(B99,'July,2013'!$B$6:$AT$108,45,0)</f>
        <v>2</v>
      </c>
      <c r="G99" s="48"/>
      <c r="H99" s="48"/>
      <c r="I99" s="49">
        <v>1</v>
      </c>
      <c r="J99" s="50">
        <f t="shared" si="45"/>
        <v>3</v>
      </c>
      <c r="K99" s="143"/>
      <c r="L99" s="98"/>
      <c r="M99" s="98"/>
      <c r="N99" s="98"/>
      <c r="O99" s="98"/>
      <c r="P99" s="136"/>
      <c r="Q99" s="288"/>
      <c r="R99" s="143"/>
      <c r="S99" s="98"/>
      <c r="T99" s="98"/>
      <c r="U99" s="98"/>
      <c r="V99" s="98"/>
      <c r="W99" s="136"/>
      <c r="X99" s="136"/>
      <c r="Y99" s="98"/>
      <c r="Z99" s="98"/>
      <c r="AA99" s="98"/>
      <c r="AB99" s="98"/>
      <c r="AC99" s="98"/>
      <c r="AD99" s="136"/>
      <c r="AE99" s="136"/>
      <c r="AF99" s="98"/>
      <c r="AG99" s="98"/>
      <c r="AH99" s="98"/>
      <c r="AI99" s="98"/>
      <c r="AJ99" s="98"/>
      <c r="AK99" s="403"/>
      <c r="AL99" s="403"/>
      <c r="AM99" s="54">
        <f t="shared" si="46"/>
        <v>0</v>
      </c>
      <c r="AN99" s="55">
        <f t="shared" si="47"/>
        <v>3</v>
      </c>
      <c r="AO99" s="287">
        <f t="shared" si="48"/>
        <v>0</v>
      </c>
      <c r="AP99" s="57">
        <f t="shared" si="49"/>
        <v>3</v>
      </c>
      <c r="AQ99" s="110"/>
    </row>
    <row r="100" spans="1:43" x14ac:dyDescent="0.25">
      <c r="A100" s="45">
        <f>A99+1</f>
        <v>79</v>
      </c>
      <c r="B100" s="46" t="s">
        <v>57</v>
      </c>
      <c r="C100" s="73" t="s">
        <v>58</v>
      </c>
      <c r="D100" s="47" t="s">
        <v>56</v>
      </c>
      <c r="E100" s="114">
        <v>39573</v>
      </c>
      <c r="F100" s="48">
        <f>VLOOKUP(B100,'July,2013'!$B$6:$AT$108,45,0)</f>
        <v>5</v>
      </c>
      <c r="G100" s="48"/>
      <c r="H100" s="48"/>
      <c r="I100" s="49">
        <v>1</v>
      </c>
      <c r="J100" s="50">
        <f t="shared" si="45"/>
        <v>6</v>
      </c>
      <c r="K100" s="140"/>
      <c r="L100" s="51"/>
      <c r="M100" s="51"/>
      <c r="N100" s="51"/>
      <c r="O100" s="51"/>
      <c r="P100" s="133"/>
      <c r="Q100" s="286"/>
      <c r="R100" s="140">
        <v>1</v>
      </c>
      <c r="S100" s="51"/>
      <c r="T100" s="52"/>
      <c r="U100" s="52"/>
      <c r="V100" s="52"/>
      <c r="W100" s="137"/>
      <c r="X100" s="137"/>
      <c r="Y100" s="52"/>
      <c r="Z100" s="52"/>
      <c r="AA100" s="52"/>
      <c r="AB100" s="52"/>
      <c r="AC100" s="52"/>
      <c r="AD100" s="137"/>
      <c r="AE100" s="137"/>
      <c r="AF100" s="52"/>
      <c r="AG100" s="52"/>
      <c r="AH100" s="52"/>
      <c r="AI100" s="52"/>
      <c r="AJ100" s="52"/>
      <c r="AK100" s="404"/>
      <c r="AL100" s="404"/>
      <c r="AM100" s="54">
        <f t="shared" si="46"/>
        <v>1</v>
      </c>
      <c r="AN100" s="55">
        <f t="shared" si="47"/>
        <v>5</v>
      </c>
      <c r="AO100" s="287">
        <f t="shared" si="48"/>
        <v>0</v>
      </c>
      <c r="AP100" s="57">
        <f t="shared" si="49"/>
        <v>5</v>
      </c>
      <c r="AQ100" s="59"/>
    </row>
    <row r="101" spans="1:43" x14ac:dyDescent="0.25">
      <c r="A101" s="45">
        <f>A99+1</f>
        <v>79</v>
      </c>
      <c r="B101" s="46" t="s">
        <v>268</v>
      </c>
      <c r="C101" s="85" t="s">
        <v>269</v>
      </c>
      <c r="D101" s="47" t="s">
        <v>56</v>
      </c>
      <c r="E101" s="119">
        <v>41414</v>
      </c>
      <c r="F101" s="48">
        <f>VLOOKUP(B101,'July,2013'!$B$6:$AT$108,45,0)</f>
        <v>0</v>
      </c>
      <c r="G101" s="48"/>
      <c r="H101" s="48"/>
      <c r="I101" s="49">
        <v>1</v>
      </c>
      <c r="J101" s="50">
        <f t="shared" si="45"/>
        <v>1</v>
      </c>
      <c r="K101" s="140"/>
      <c r="L101" s="51"/>
      <c r="M101" s="51"/>
      <c r="N101" s="51"/>
      <c r="O101" s="51"/>
      <c r="P101" s="133"/>
      <c r="Q101" s="286"/>
      <c r="R101" s="140"/>
      <c r="S101" s="51"/>
      <c r="T101" s="52"/>
      <c r="U101" s="52"/>
      <c r="V101" s="52"/>
      <c r="W101" s="137"/>
      <c r="X101" s="137"/>
      <c r="Y101" s="52">
        <v>1</v>
      </c>
      <c r="Z101" s="52"/>
      <c r="AA101" s="52"/>
      <c r="AB101" s="52"/>
      <c r="AC101" s="52"/>
      <c r="AD101" s="137"/>
      <c r="AE101" s="137"/>
      <c r="AF101" s="52"/>
      <c r="AG101" s="52"/>
      <c r="AH101" s="52"/>
      <c r="AI101" s="52"/>
      <c r="AJ101" s="52"/>
      <c r="AK101" s="404"/>
      <c r="AL101" s="404"/>
      <c r="AM101" s="54">
        <f t="shared" si="46"/>
        <v>1</v>
      </c>
      <c r="AN101" s="55">
        <f t="shared" si="47"/>
        <v>0</v>
      </c>
      <c r="AO101" s="287">
        <f t="shared" si="48"/>
        <v>0</v>
      </c>
      <c r="AP101" s="57">
        <f t="shared" si="49"/>
        <v>0</v>
      </c>
      <c r="AQ101" s="59"/>
    </row>
    <row r="102" spans="1:43" x14ac:dyDescent="0.25">
      <c r="A102" s="45">
        <f>A100+1</f>
        <v>80</v>
      </c>
      <c r="B102" s="46" t="s">
        <v>289</v>
      </c>
      <c r="C102" s="85" t="s">
        <v>290</v>
      </c>
      <c r="D102" s="47" t="s">
        <v>99</v>
      </c>
      <c r="E102" s="119">
        <v>41407</v>
      </c>
      <c r="F102" s="48">
        <f>VLOOKUP(B102,'July,2013'!$B$6:$AT$108,45,0)</f>
        <v>0.5</v>
      </c>
      <c r="G102" s="301"/>
      <c r="H102" s="48"/>
      <c r="I102" s="49">
        <v>1</v>
      </c>
      <c r="J102" s="50">
        <f t="shared" si="45"/>
        <v>1.5</v>
      </c>
      <c r="K102" s="143"/>
      <c r="L102" s="98"/>
      <c r="M102" s="98"/>
      <c r="N102" s="98"/>
      <c r="O102" s="98"/>
      <c r="P102" s="136"/>
      <c r="Q102" s="288"/>
      <c r="R102" s="143"/>
      <c r="S102" s="98"/>
      <c r="T102" s="99"/>
      <c r="U102" s="99"/>
      <c r="V102" s="99"/>
      <c r="W102" s="147"/>
      <c r="X102" s="147"/>
      <c r="Y102" s="99"/>
      <c r="Z102" s="99"/>
      <c r="AA102" s="99"/>
      <c r="AB102" s="99"/>
      <c r="AC102" s="99">
        <v>0.5</v>
      </c>
      <c r="AD102" s="147"/>
      <c r="AE102" s="147"/>
      <c r="AF102" s="99"/>
      <c r="AG102" s="99"/>
      <c r="AH102" s="99"/>
      <c r="AI102" s="99"/>
      <c r="AJ102" s="99"/>
      <c r="AK102" s="410"/>
      <c r="AL102" s="410"/>
      <c r="AM102" s="54">
        <f t="shared" si="46"/>
        <v>0.5</v>
      </c>
      <c r="AN102" s="55">
        <f t="shared" si="47"/>
        <v>1</v>
      </c>
      <c r="AO102" s="287">
        <f t="shared" si="48"/>
        <v>0</v>
      </c>
      <c r="AP102" s="57">
        <f t="shared" si="49"/>
        <v>1</v>
      </c>
      <c r="AQ102" s="101"/>
    </row>
    <row r="103" spans="1:43" x14ac:dyDescent="0.25">
      <c r="A103" s="45">
        <f>A102+1</f>
        <v>81</v>
      </c>
      <c r="B103" s="46" t="s">
        <v>124</v>
      </c>
      <c r="C103" s="86" t="s">
        <v>291</v>
      </c>
      <c r="D103" s="47" t="s">
        <v>56</v>
      </c>
      <c r="E103" s="119">
        <v>41428</v>
      </c>
      <c r="F103" s="48">
        <f>VLOOKUP(B103,'July,2013'!$B$6:$AT$108,45,0)</f>
        <v>0</v>
      </c>
      <c r="G103" s="301"/>
      <c r="H103" s="48"/>
      <c r="I103" s="49">
        <v>0</v>
      </c>
      <c r="J103" s="50">
        <v>0</v>
      </c>
      <c r="K103" s="143"/>
      <c r="L103" s="98"/>
      <c r="M103" s="98"/>
      <c r="N103" s="98"/>
      <c r="O103" s="98"/>
      <c r="P103" s="136"/>
      <c r="Q103" s="288"/>
      <c r="R103" s="143"/>
      <c r="S103" s="98"/>
      <c r="T103" s="99"/>
      <c r="U103" s="99"/>
      <c r="V103" s="99"/>
      <c r="W103" s="147"/>
      <c r="X103" s="147"/>
      <c r="Y103" s="99"/>
      <c r="Z103" s="99"/>
      <c r="AA103" s="99"/>
      <c r="AB103" s="99"/>
      <c r="AC103" s="99"/>
      <c r="AD103" s="147"/>
      <c r="AE103" s="147"/>
      <c r="AF103" s="99"/>
      <c r="AG103" s="99"/>
      <c r="AH103" s="99"/>
      <c r="AI103" s="99"/>
      <c r="AJ103" s="99"/>
      <c r="AK103" s="410"/>
      <c r="AL103" s="410"/>
      <c r="AM103" s="54">
        <f t="shared" si="46"/>
        <v>0</v>
      </c>
      <c r="AN103" s="55">
        <f t="shared" si="47"/>
        <v>0</v>
      </c>
      <c r="AO103" s="287">
        <f t="shared" si="48"/>
        <v>0</v>
      </c>
      <c r="AP103" s="57">
        <f t="shared" si="49"/>
        <v>0</v>
      </c>
      <c r="AQ103" s="101"/>
    </row>
    <row r="104" spans="1:43" x14ac:dyDescent="0.25">
      <c r="A104" s="45">
        <f>A103+1</f>
        <v>82</v>
      </c>
      <c r="B104" s="46" t="s">
        <v>222</v>
      </c>
      <c r="C104" s="127" t="s">
        <v>173</v>
      </c>
      <c r="D104" s="47" t="s">
        <v>56</v>
      </c>
      <c r="E104" s="119">
        <v>41325</v>
      </c>
      <c r="F104" s="48">
        <f>VLOOKUP(B104,'July,2013'!$B$6:$AT$108,45,0)</f>
        <v>3.5</v>
      </c>
      <c r="H104" s="48"/>
      <c r="I104" s="49">
        <v>1</v>
      </c>
      <c r="J104" s="50">
        <f>F104+G104+H104+I104</f>
        <v>4.5</v>
      </c>
      <c r="K104" s="143"/>
      <c r="L104" s="98"/>
      <c r="M104" s="98"/>
      <c r="N104" s="98"/>
      <c r="O104" s="98"/>
      <c r="P104" s="136"/>
      <c r="Q104" s="288"/>
      <c r="R104" s="143"/>
      <c r="S104" s="98"/>
      <c r="T104" s="98"/>
      <c r="U104" s="98"/>
      <c r="V104" s="98"/>
      <c r="W104" s="136"/>
      <c r="X104" s="136"/>
      <c r="Y104" s="98"/>
      <c r="Z104" s="98"/>
      <c r="AA104" s="98"/>
      <c r="AB104" s="98"/>
      <c r="AC104" s="98"/>
      <c r="AD104" s="136"/>
      <c r="AE104" s="136"/>
      <c r="AF104" s="98"/>
      <c r="AG104" s="98"/>
      <c r="AH104" s="98"/>
      <c r="AI104" s="98"/>
      <c r="AJ104" s="98">
        <v>1</v>
      </c>
      <c r="AK104" s="403"/>
      <c r="AL104" s="403"/>
      <c r="AM104" s="54">
        <f t="shared" si="46"/>
        <v>1</v>
      </c>
      <c r="AN104" s="55">
        <f t="shared" si="47"/>
        <v>3.5</v>
      </c>
      <c r="AO104" s="287">
        <f t="shared" si="48"/>
        <v>0</v>
      </c>
      <c r="AP104" s="57">
        <f t="shared" si="49"/>
        <v>3.5</v>
      </c>
      <c r="AQ104" s="110"/>
    </row>
    <row r="105" spans="1:43" x14ac:dyDescent="0.25">
      <c r="A105" s="36">
        <v>15</v>
      </c>
      <c r="C105" s="38" t="s">
        <v>246</v>
      </c>
      <c r="D105" s="37"/>
      <c r="E105" s="115"/>
      <c r="F105" s="48"/>
      <c r="G105" s="38"/>
      <c r="H105" s="38"/>
      <c r="I105" s="38"/>
      <c r="J105" s="39"/>
      <c r="K105" s="109"/>
      <c r="L105" s="40"/>
      <c r="M105" s="40"/>
      <c r="N105" s="40"/>
      <c r="O105" s="40"/>
      <c r="P105" s="132"/>
      <c r="Q105" s="284"/>
      <c r="R105" s="294"/>
      <c r="S105" s="40"/>
      <c r="T105" s="40"/>
      <c r="U105" s="40"/>
      <c r="V105" s="40"/>
      <c r="W105" s="132"/>
      <c r="X105" s="132"/>
      <c r="Y105" s="40"/>
      <c r="Z105" s="40"/>
      <c r="AA105" s="40"/>
      <c r="AB105" s="40"/>
      <c r="AC105" s="40"/>
      <c r="AD105" s="132"/>
      <c r="AE105" s="295"/>
      <c r="AF105" s="40"/>
      <c r="AG105" s="40"/>
      <c r="AH105" s="40"/>
      <c r="AI105" s="40"/>
      <c r="AJ105" s="40"/>
      <c r="AK105" s="400"/>
      <c r="AL105" s="438"/>
      <c r="AM105" s="38"/>
      <c r="AN105" s="38"/>
      <c r="AO105" s="285"/>
      <c r="AP105" s="42"/>
      <c r="AQ105" s="42"/>
    </row>
    <row r="106" spans="1:43" x14ac:dyDescent="0.25">
      <c r="A106" s="45">
        <f>A104+1</f>
        <v>83</v>
      </c>
      <c r="B106" s="46" t="s">
        <v>254</v>
      </c>
      <c r="C106" s="73" t="s">
        <v>247</v>
      </c>
      <c r="D106" s="47" t="s">
        <v>99</v>
      </c>
      <c r="E106" s="119">
        <v>41374</v>
      </c>
      <c r="F106" s="48">
        <f>VLOOKUP(B106,'July,2013'!$B$6:$AT$108,45,0)</f>
        <v>2</v>
      </c>
      <c r="G106" s="48"/>
      <c r="H106" s="48"/>
      <c r="I106" s="49">
        <v>1</v>
      </c>
      <c r="J106" s="50">
        <f>F106+G106+H106+I106</f>
        <v>3</v>
      </c>
      <c r="K106" s="140"/>
      <c r="L106" s="51"/>
      <c r="M106" s="51"/>
      <c r="N106" s="51">
        <v>1</v>
      </c>
      <c r="O106" s="51"/>
      <c r="P106" s="133"/>
      <c r="Q106" s="286"/>
      <c r="R106" s="140"/>
      <c r="S106" s="51"/>
      <c r="T106" s="52"/>
      <c r="U106" s="52"/>
      <c r="V106" s="52"/>
      <c r="W106" s="137"/>
      <c r="X106" s="137"/>
      <c r="Y106" s="52"/>
      <c r="Z106" s="52"/>
      <c r="AA106" s="52"/>
      <c r="AB106" s="52"/>
      <c r="AC106" s="52"/>
      <c r="AD106" s="137"/>
      <c r="AE106" s="137"/>
      <c r="AF106" s="52"/>
      <c r="AG106" s="52"/>
      <c r="AH106" s="52"/>
      <c r="AI106" s="52"/>
      <c r="AJ106" s="52"/>
      <c r="AK106" s="404"/>
      <c r="AL106" s="404"/>
      <c r="AM106" s="54">
        <f>SUM(K106:AJ106)</f>
        <v>1</v>
      </c>
      <c r="AN106" s="55">
        <f>J106-AM106</f>
        <v>2</v>
      </c>
      <c r="AO106" s="287">
        <f>IF(AN106&lt;0,AN106,0)</f>
        <v>0</v>
      </c>
      <c r="AP106" s="57">
        <f>AN106-AO106</f>
        <v>2</v>
      </c>
      <c r="AQ106" s="59"/>
    </row>
    <row r="107" spans="1:43" x14ac:dyDescent="0.25">
      <c r="A107" s="45">
        <f>A106+1</f>
        <v>84</v>
      </c>
      <c r="B107" s="46" t="s">
        <v>255</v>
      </c>
      <c r="C107" s="73" t="s">
        <v>250</v>
      </c>
      <c r="D107" s="47" t="s">
        <v>99</v>
      </c>
      <c r="E107" s="119">
        <v>41379</v>
      </c>
      <c r="F107" s="48">
        <f>VLOOKUP(B107,'July,2013'!$B$6:$AT$108,45,0)</f>
        <v>1.5</v>
      </c>
      <c r="G107" s="48"/>
      <c r="H107" s="48"/>
      <c r="I107" s="49">
        <v>1</v>
      </c>
      <c r="J107" s="50">
        <f>F107+G107+H107+I107</f>
        <v>2.5</v>
      </c>
      <c r="K107" s="140"/>
      <c r="L107" s="51"/>
      <c r="M107" s="51"/>
      <c r="N107" s="51"/>
      <c r="O107" s="51"/>
      <c r="P107" s="133"/>
      <c r="Q107" s="286"/>
      <c r="R107" s="140"/>
      <c r="S107" s="51"/>
      <c r="T107" s="52"/>
      <c r="U107" s="52"/>
      <c r="V107" s="52"/>
      <c r="W107" s="137"/>
      <c r="X107" s="137"/>
      <c r="Y107" s="52"/>
      <c r="Z107" s="52"/>
      <c r="AA107" s="52"/>
      <c r="AB107" s="52"/>
      <c r="AC107" s="52"/>
      <c r="AD107" s="137"/>
      <c r="AE107" s="137"/>
      <c r="AF107" s="52"/>
      <c r="AG107" s="52"/>
      <c r="AH107" s="52"/>
      <c r="AI107" s="52"/>
      <c r="AJ107" s="52"/>
      <c r="AK107" s="404"/>
      <c r="AL107" s="404"/>
      <c r="AM107" s="54">
        <f>SUM(K107:AJ107)</f>
        <v>0</v>
      </c>
      <c r="AN107" s="55">
        <f>J107-AM107</f>
        <v>2.5</v>
      </c>
      <c r="AO107" s="287">
        <f>IF(AN107&lt;0,AN107,0)</f>
        <v>0</v>
      </c>
      <c r="AP107" s="57">
        <f>AN107-AO107</f>
        <v>2.5</v>
      </c>
      <c r="AQ107" s="59"/>
    </row>
    <row r="108" spans="1:43" x14ac:dyDescent="0.25">
      <c r="A108" s="45">
        <f>A107+1</f>
        <v>85</v>
      </c>
      <c r="B108" s="68" t="s">
        <v>274</v>
      </c>
      <c r="C108" s="102" t="s">
        <v>275</v>
      </c>
      <c r="D108" s="69" t="s">
        <v>299</v>
      </c>
      <c r="E108" s="116">
        <v>41456</v>
      </c>
      <c r="F108" s="48">
        <f>VLOOKUP(B108,'July,2013'!$B$6:$AT$108,45,0)</f>
        <v>0</v>
      </c>
      <c r="G108" s="70"/>
      <c r="H108" s="275"/>
      <c r="I108" s="49">
        <v>0</v>
      </c>
      <c r="J108" s="71">
        <f>F108+G108+H108+I108</f>
        <v>0</v>
      </c>
      <c r="K108" s="143"/>
      <c r="L108" s="98"/>
      <c r="M108" s="98"/>
      <c r="N108" s="98"/>
      <c r="O108" s="98"/>
      <c r="P108" s="136"/>
      <c r="Q108" s="288"/>
      <c r="R108" s="143"/>
      <c r="S108" s="98"/>
      <c r="T108" s="99"/>
      <c r="U108" s="99"/>
      <c r="V108" s="99"/>
      <c r="W108" s="147"/>
      <c r="X108" s="147"/>
      <c r="Y108" s="99"/>
      <c r="Z108" s="99"/>
      <c r="AA108" s="99"/>
      <c r="AB108" s="99"/>
      <c r="AC108" s="99"/>
      <c r="AD108" s="147"/>
      <c r="AE108" s="147"/>
      <c r="AF108" s="99"/>
      <c r="AG108" s="99"/>
      <c r="AH108" s="99"/>
      <c r="AI108" s="99"/>
      <c r="AJ108" s="99"/>
      <c r="AK108" s="410"/>
      <c r="AL108" s="410"/>
      <c r="AM108" s="54">
        <f>SUM(K108:AJ108)</f>
        <v>0</v>
      </c>
      <c r="AN108" s="55">
        <f>J108-AM108</f>
        <v>0</v>
      </c>
      <c r="AO108" s="287">
        <v>0</v>
      </c>
      <c r="AP108" s="57">
        <f>AN108-AO108</f>
        <v>0</v>
      </c>
      <c r="AQ108" s="101"/>
    </row>
    <row r="109" spans="1:43" x14ac:dyDescent="0.25">
      <c r="F109" s="216">
        <f>SUM(F6:F108)</f>
        <v>326</v>
      </c>
      <c r="J109" s="216">
        <f>SUM(J6:J108)</f>
        <v>415.5</v>
      </c>
      <c r="U109" s="95"/>
      <c r="V109" s="95"/>
      <c r="AB109" s="95"/>
      <c r="AC109" s="95"/>
      <c r="AP109" s="216">
        <f>SUM(AP6:AP108)</f>
        <v>373.5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111"/>
  <sheetViews>
    <sheetView topLeftCell="I82" workbookViewId="0">
      <selection activeCell="F6" sqref="F6"/>
    </sheetView>
  </sheetViews>
  <sheetFormatPr defaultRowHeight="15" x14ac:dyDescent="0.25"/>
  <cols>
    <col min="1" max="1" width="5.28515625" style="463" customWidth="1"/>
    <col min="2" max="2" width="9.140625" style="312" customWidth="1"/>
    <col min="3" max="3" width="23.85546875" style="312" customWidth="1"/>
    <col min="4" max="4" width="11.5703125" style="312" customWidth="1"/>
    <col min="5" max="5" width="10.140625" style="129" bestFit="1" customWidth="1"/>
    <col min="6" max="6" width="6.42578125" style="312" customWidth="1"/>
    <col min="7" max="7" width="8.140625" style="312" bestFit="1" customWidth="1"/>
    <col min="8" max="8" width="8.5703125" style="312" bestFit="1" customWidth="1"/>
    <col min="9" max="9" width="8.28515625" style="5" customWidth="1"/>
    <col min="10" max="10" width="5.42578125" style="10" customWidth="1"/>
    <col min="11" max="11" width="3.42578125" style="405" customWidth="1"/>
    <col min="12" max="15" width="3.42578125" style="312" customWidth="1"/>
    <col min="16" max="16" width="6.85546875" style="312" bestFit="1" customWidth="1"/>
    <col min="17" max="17" width="3.42578125" style="312" customWidth="1"/>
    <col min="18" max="18" width="3.42578125" style="405" customWidth="1"/>
    <col min="19" max="30" width="3.42578125" style="312" customWidth="1"/>
    <col min="31" max="31" width="7.7109375" style="312" bestFit="1" customWidth="1"/>
    <col min="32" max="36" width="3.42578125" style="312" customWidth="1"/>
    <col min="37" max="37" width="4.5703125" style="315" customWidth="1"/>
    <col min="38" max="38" width="6.7109375" style="312" customWidth="1"/>
    <col min="39" max="39" width="7.5703125" style="281" bestFit="1" customWidth="1"/>
    <col min="40" max="40" width="3.140625" style="5" bestFit="1" customWidth="1"/>
    <col min="41" max="43" width="3.140625" style="312" bestFit="1" customWidth="1"/>
    <col min="44" max="65" width="9.140625" style="312" customWidth="1"/>
    <col min="66" max="241" width="9.140625" style="312"/>
    <col min="242" max="242" width="5.28515625" style="312" customWidth="1"/>
    <col min="243" max="243" width="9.140625" style="312" hidden="1" customWidth="1"/>
    <col min="244" max="244" width="17.42578125" style="312" customWidth="1"/>
    <col min="245" max="245" width="10" style="312" bestFit="1" customWidth="1"/>
    <col min="246" max="246" width="7.85546875" style="312" customWidth="1"/>
    <col min="247" max="247" width="6.42578125" style="312" customWidth="1"/>
    <col min="248" max="248" width="9.140625" style="312" hidden="1" customWidth="1"/>
    <col min="249" max="249" width="7" style="312" customWidth="1"/>
    <col min="250" max="250" width="6" style="312" customWidth="1"/>
    <col min="251" max="251" width="7.7109375" style="312" customWidth="1"/>
    <col min="252" max="282" width="3.42578125" style="312" customWidth="1"/>
    <col min="283" max="283" width="4.5703125" style="312" customWidth="1"/>
    <col min="284" max="284" width="6.7109375" style="312" customWidth="1"/>
    <col min="285" max="285" width="8" style="312" customWidth="1"/>
    <col min="286" max="286" width="8.28515625" style="312" customWidth="1"/>
    <col min="287" max="295" width="3.42578125" style="312" customWidth="1"/>
    <col min="296" max="296" width="4.28515625" style="312" customWidth="1"/>
    <col min="297" max="297" width="10.28515625" style="312" customWidth="1"/>
    <col min="298" max="298" width="7" style="312" customWidth="1"/>
    <col min="299" max="321" width="9.140625" style="312" customWidth="1"/>
    <col min="322" max="497" width="9.140625" style="312"/>
    <col min="498" max="498" width="5.28515625" style="312" customWidth="1"/>
    <col min="499" max="499" width="9.140625" style="312" hidden="1" customWidth="1"/>
    <col min="500" max="500" width="17.42578125" style="312" customWidth="1"/>
    <col min="501" max="501" width="10" style="312" bestFit="1" customWidth="1"/>
    <col min="502" max="502" width="7.85546875" style="312" customWidth="1"/>
    <col min="503" max="503" width="6.42578125" style="312" customWidth="1"/>
    <col min="504" max="504" width="9.140625" style="312" hidden="1" customWidth="1"/>
    <col min="505" max="505" width="7" style="312" customWidth="1"/>
    <col min="506" max="506" width="6" style="312" customWidth="1"/>
    <col min="507" max="507" width="7.7109375" style="312" customWidth="1"/>
    <col min="508" max="538" width="3.42578125" style="312" customWidth="1"/>
    <col min="539" max="539" width="4.5703125" style="312" customWidth="1"/>
    <col min="540" max="540" width="6.7109375" style="312" customWidth="1"/>
    <col min="541" max="541" width="8" style="312" customWidth="1"/>
    <col min="542" max="542" width="8.28515625" style="312" customWidth="1"/>
    <col min="543" max="551" width="3.42578125" style="312" customWidth="1"/>
    <col min="552" max="552" width="4.28515625" style="312" customWidth="1"/>
    <col min="553" max="553" width="10.28515625" style="312" customWidth="1"/>
    <col min="554" max="554" width="7" style="312" customWidth="1"/>
    <col min="555" max="577" width="9.140625" style="312" customWidth="1"/>
    <col min="578" max="753" width="9.140625" style="312"/>
    <col min="754" max="754" width="5.28515625" style="312" customWidth="1"/>
    <col min="755" max="755" width="9.140625" style="312" hidden="1" customWidth="1"/>
    <col min="756" max="756" width="17.42578125" style="312" customWidth="1"/>
    <col min="757" max="757" width="10" style="312" bestFit="1" customWidth="1"/>
    <col min="758" max="758" width="7.85546875" style="312" customWidth="1"/>
    <col min="759" max="759" width="6.42578125" style="312" customWidth="1"/>
    <col min="760" max="760" width="9.140625" style="312" hidden="1" customWidth="1"/>
    <col min="761" max="761" width="7" style="312" customWidth="1"/>
    <col min="762" max="762" width="6" style="312" customWidth="1"/>
    <col min="763" max="763" width="7.7109375" style="312" customWidth="1"/>
    <col min="764" max="794" width="3.42578125" style="312" customWidth="1"/>
    <col min="795" max="795" width="4.5703125" style="312" customWidth="1"/>
    <col min="796" max="796" width="6.7109375" style="312" customWidth="1"/>
    <col min="797" max="797" width="8" style="312" customWidth="1"/>
    <col min="798" max="798" width="8.28515625" style="312" customWidth="1"/>
    <col min="799" max="807" width="3.42578125" style="312" customWidth="1"/>
    <col min="808" max="808" width="4.28515625" style="312" customWidth="1"/>
    <col min="809" max="809" width="10.28515625" style="312" customWidth="1"/>
    <col min="810" max="810" width="7" style="312" customWidth="1"/>
    <col min="811" max="833" width="9.140625" style="312" customWidth="1"/>
    <col min="834" max="1009" width="9.140625" style="312"/>
    <col min="1010" max="1010" width="5.28515625" style="312" customWidth="1"/>
    <col min="1011" max="1011" width="9.140625" style="312" hidden="1" customWidth="1"/>
    <col min="1012" max="1012" width="17.42578125" style="312" customWidth="1"/>
    <col min="1013" max="1013" width="10" style="312" bestFit="1" customWidth="1"/>
    <col min="1014" max="1014" width="7.85546875" style="312" customWidth="1"/>
    <col min="1015" max="1015" width="6.42578125" style="312" customWidth="1"/>
    <col min="1016" max="1016" width="9.140625" style="312" hidden="1" customWidth="1"/>
    <col min="1017" max="1017" width="7" style="312" customWidth="1"/>
    <col min="1018" max="1018" width="6" style="312" customWidth="1"/>
    <col min="1019" max="1019" width="7.7109375" style="312" customWidth="1"/>
    <col min="1020" max="1050" width="3.42578125" style="312" customWidth="1"/>
    <col min="1051" max="1051" width="4.5703125" style="312" customWidth="1"/>
    <col min="1052" max="1052" width="6.7109375" style="312" customWidth="1"/>
    <col min="1053" max="1053" width="8" style="312" customWidth="1"/>
    <col min="1054" max="1054" width="8.28515625" style="312" customWidth="1"/>
    <col min="1055" max="1063" width="3.42578125" style="312" customWidth="1"/>
    <col min="1064" max="1064" width="4.28515625" style="312" customWidth="1"/>
    <col min="1065" max="1065" width="10.28515625" style="312" customWidth="1"/>
    <col min="1066" max="1066" width="7" style="312" customWidth="1"/>
    <col min="1067" max="1089" width="9.140625" style="312" customWidth="1"/>
    <col min="1090" max="1265" width="9.140625" style="312"/>
    <col min="1266" max="1266" width="5.28515625" style="312" customWidth="1"/>
    <col min="1267" max="1267" width="9.140625" style="312" hidden="1" customWidth="1"/>
    <col min="1268" max="1268" width="17.42578125" style="312" customWidth="1"/>
    <col min="1269" max="1269" width="10" style="312" bestFit="1" customWidth="1"/>
    <col min="1270" max="1270" width="7.85546875" style="312" customWidth="1"/>
    <col min="1271" max="1271" width="6.42578125" style="312" customWidth="1"/>
    <col min="1272" max="1272" width="9.140625" style="312" hidden="1" customWidth="1"/>
    <col min="1273" max="1273" width="7" style="312" customWidth="1"/>
    <col min="1274" max="1274" width="6" style="312" customWidth="1"/>
    <col min="1275" max="1275" width="7.7109375" style="312" customWidth="1"/>
    <col min="1276" max="1306" width="3.42578125" style="312" customWidth="1"/>
    <col min="1307" max="1307" width="4.5703125" style="312" customWidth="1"/>
    <col min="1308" max="1308" width="6.7109375" style="312" customWidth="1"/>
    <col min="1309" max="1309" width="8" style="312" customWidth="1"/>
    <col min="1310" max="1310" width="8.28515625" style="312" customWidth="1"/>
    <col min="1311" max="1319" width="3.42578125" style="312" customWidth="1"/>
    <col min="1320" max="1320" width="4.28515625" style="312" customWidth="1"/>
    <col min="1321" max="1321" width="10.28515625" style="312" customWidth="1"/>
    <col min="1322" max="1322" width="7" style="312" customWidth="1"/>
    <col min="1323" max="1345" width="9.140625" style="312" customWidth="1"/>
    <col min="1346" max="1521" width="9.140625" style="312"/>
    <col min="1522" max="1522" width="5.28515625" style="312" customWidth="1"/>
    <col min="1523" max="1523" width="9.140625" style="312" hidden="1" customWidth="1"/>
    <col min="1524" max="1524" width="17.42578125" style="312" customWidth="1"/>
    <col min="1525" max="1525" width="10" style="312" bestFit="1" customWidth="1"/>
    <col min="1526" max="1526" width="7.85546875" style="312" customWidth="1"/>
    <col min="1527" max="1527" width="6.42578125" style="312" customWidth="1"/>
    <col min="1528" max="1528" width="9.140625" style="312" hidden="1" customWidth="1"/>
    <col min="1529" max="1529" width="7" style="312" customWidth="1"/>
    <col min="1530" max="1530" width="6" style="312" customWidth="1"/>
    <col min="1531" max="1531" width="7.7109375" style="312" customWidth="1"/>
    <col min="1532" max="1562" width="3.42578125" style="312" customWidth="1"/>
    <col min="1563" max="1563" width="4.5703125" style="312" customWidth="1"/>
    <col min="1564" max="1564" width="6.7109375" style="312" customWidth="1"/>
    <col min="1565" max="1565" width="8" style="312" customWidth="1"/>
    <col min="1566" max="1566" width="8.28515625" style="312" customWidth="1"/>
    <col min="1567" max="1575" width="3.42578125" style="312" customWidth="1"/>
    <col min="1576" max="1576" width="4.28515625" style="312" customWidth="1"/>
    <col min="1577" max="1577" width="10.28515625" style="312" customWidth="1"/>
    <col min="1578" max="1578" width="7" style="312" customWidth="1"/>
    <col min="1579" max="1601" width="9.140625" style="312" customWidth="1"/>
    <col min="1602" max="1777" width="9.140625" style="312"/>
    <col min="1778" max="1778" width="5.28515625" style="312" customWidth="1"/>
    <col min="1779" max="1779" width="9.140625" style="312" hidden="1" customWidth="1"/>
    <col min="1780" max="1780" width="17.42578125" style="312" customWidth="1"/>
    <col min="1781" max="1781" width="10" style="312" bestFit="1" customWidth="1"/>
    <col min="1782" max="1782" width="7.85546875" style="312" customWidth="1"/>
    <col min="1783" max="1783" width="6.42578125" style="312" customWidth="1"/>
    <col min="1784" max="1784" width="9.140625" style="312" hidden="1" customWidth="1"/>
    <col min="1785" max="1785" width="7" style="312" customWidth="1"/>
    <col min="1786" max="1786" width="6" style="312" customWidth="1"/>
    <col min="1787" max="1787" width="7.7109375" style="312" customWidth="1"/>
    <col min="1788" max="1818" width="3.42578125" style="312" customWidth="1"/>
    <col min="1819" max="1819" width="4.5703125" style="312" customWidth="1"/>
    <col min="1820" max="1820" width="6.7109375" style="312" customWidth="1"/>
    <col min="1821" max="1821" width="8" style="312" customWidth="1"/>
    <col min="1822" max="1822" width="8.28515625" style="312" customWidth="1"/>
    <col min="1823" max="1831" width="3.42578125" style="312" customWidth="1"/>
    <col min="1832" max="1832" width="4.28515625" style="312" customWidth="1"/>
    <col min="1833" max="1833" width="10.28515625" style="312" customWidth="1"/>
    <col min="1834" max="1834" width="7" style="312" customWidth="1"/>
    <col min="1835" max="1857" width="9.140625" style="312" customWidth="1"/>
    <col min="1858" max="2033" width="9.140625" style="312"/>
    <col min="2034" max="2034" width="5.28515625" style="312" customWidth="1"/>
    <col min="2035" max="2035" width="9.140625" style="312" hidden="1" customWidth="1"/>
    <col min="2036" max="2036" width="17.42578125" style="312" customWidth="1"/>
    <col min="2037" max="2037" width="10" style="312" bestFit="1" customWidth="1"/>
    <col min="2038" max="2038" width="7.85546875" style="312" customWidth="1"/>
    <col min="2039" max="2039" width="6.42578125" style="312" customWidth="1"/>
    <col min="2040" max="2040" width="9.140625" style="312" hidden="1" customWidth="1"/>
    <col min="2041" max="2041" width="7" style="312" customWidth="1"/>
    <col min="2042" max="2042" width="6" style="312" customWidth="1"/>
    <col min="2043" max="2043" width="7.7109375" style="312" customWidth="1"/>
    <col min="2044" max="2074" width="3.42578125" style="312" customWidth="1"/>
    <col min="2075" max="2075" width="4.5703125" style="312" customWidth="1"/>
    <col min="2076" max="2076" width="6.7109375" style="312" customWidth="1"/>
    <col min="2077" max="2077" width="8" style="312" customWidth="1"/>
    <col min="2078" max="2078" width="8.28515625" style="312" customWidth="1"/>
    <col min="2079" max="2087" width="3.42578125" style="312" customWidth="1"/>
    <col min="2088" max="2088" width="4.28515625" style="312" customWidth="1"/>
    <col min="2089" max="2089" width="10.28515625" style="312" customWidth="1"/>
    <col min="2090" max="2090" width="7" style="312" customWidth="1"/>
    <col min="2091" max="2113" width="9.140625" style="312" customWidth="1"/>
    <col min="2114" max="2289" width="9.140625" style="312"/>
    <col min="2290" max="2290" width="5.28515625" style="312" customWidth="1"/>
    <col min="2291" max="2291" width="9.140625" style="312" hidden="1" customWidth="1"/>
    <col min="2292" max="2292" width="17.42578125" style="312" customWidth="1"/>
    <col min="2293" max="2293" width="10" style="312" bestFit="1" customWidth="1"/>
    <col min="2294" max="2294" width="7.85546875" style="312" customWidth="1"/>
    <col min="2295" max="2295" width="6.42578125" style="312" customWidth="1"/>
    <col min="2296" max="2296" width="9.140625" style="312" hidden="1" customWidth="1"/>
    <col min="2297" max="2297" width="7" style="312" customWidth="1"/>
    <col min="2298" max="2298" width="6" style="312" customWidth="1"/>
    <col min="2299" max="2299" width="7.7109375" style="312" customWidth="1"/>
    <col min="2300" max="2330" width="3.42578125" style="312" customWidth="1"/>
    <col min="2331" max="2331" width="4.5703125" style="312" customWidth="1"/>
    <col min="2332" max="2332" width="6.7109375" style="312" customWidth="1"/>
    <col min="2333" max="2333" width="8" style="312" customWidth="1"/>
    <col min="2334" max="2334" width="8.28515625" style="312" customWidth="1"/>
    <col min="2335" max="2343" width="3.42578125" style="312" customWidth="1"/>
    <col min="2344" max="2344" width="4.28515625" style="312" customWidth="1"/>
    <col min="2345" max="2345" width="10.28515625" style="312" customWidth="1"/>
    <col min="2346" max="2346" width="7" style="312" customWidth="1"/>
    <col min="2347" max="2369" width="9.140625" style="312" customWidth="1"/>
    <col min="2370" max="2545" width="9.140625" style="312"/>
    <col min="2546" max="2546" width="5.28515625" style="312" customWidth="1"/>
    <col min="2547" max="2547" width="9.140625" style="312" hidden="1" customWidth="1"/>
    <col min="2548" max="2548" width="17.42578125" style="312" customWidth="1"/>
    <col min="2549" max="2549" width="10" style="312" bestFit="1" customWidth="1"/>
    <col min="2550" max="2550" width="7.85546875" style="312" customWidth="1"/>
    <col min="2551" max="2551" width="6.42578125" style="312" customWidth="1"/>
    <col min="2552" max="2552" width="9.140625" style="312" hidden="1" customWidth="1"/>
    <col min="2553" max="2553" width="7" style="312" customWidth="1"/>
    <col min="2554" max="2554" width="6" style="312" customWidth="1"/>
    <col min="2555" max="2555" width="7.7109375" style="312" customWidth="1"/>
    <col min="2556" max="2586" width="3.42578125" style="312" customWidth="1"/>
    <col min="2587" max="2587" width="4.5703125" style="312" customWidth="1"/>
    <col min="2588" max="2588" width="6.7109375" style="312" customWidth="1"/>
    <col min="2589" max="2589" width="8" style="312" customWidth="1"/>
    <col min="2590" max="2590" width="8.28515625" style="312" customWidth="1"/>
    <col min="2591" max="2599" width="3.42578125" style="312" customWidth="1"/>
    <col min="2600" max="2600" width="4.28515625" style="312" customWidth="1"/>
    <col min="2601" max="2601" width="10.28515625" style="312" customWidth="1"/>
    <col min="2602" max="2602" width="7" style="312" customWidth="1"/>
    <col min="2603" max="2625" width="9.140625" style="312" customWidth="1"/>
    <col min="2626" max="2801" width="9.140625" style="312"/>
    <col min="2802" max="2802" width="5.28515625" style="312" customWidth="1"/>
    <col min="2803" max="2803" width="9.140625" style="312" hidden="1" customWidth="1"/>
    <col min="2804" max="2804" width="17.42578125" style="312" customWidth="1"/>
    <col min="2805" max="2805" width="10" style="312" bestFit="1" customWidth="1"/>
    <col min="2806" max="2806" width="7.85546875" style="312" customWidth="1"/>
    <col min="2807" max="2807" width="6.42578125" style="312" customWidth="1"/>
    <col min="2808" max="2808" width="9.140625" style="312" hidden="1" customWidth="1"/>
    <col min="2809" max="2809" width="7" style="312" customWidth="1"/>
    <col min="2810" max="2810" width="6" style="312" customWidth="1"/>
    <col min="2811" max="2811" width="7.7109375" style="312" customWidth="1"/>
    <col min="2812" max="2842" width="3.42578125" style="312" customWidth="1"/>
    <col min="2843" max="2843" width="4.5703125" style="312" customWidth="1"/>
    <col min="2844" max="2844" width="6.7109375" style="312" customWidth="1"/>
    <col min="2845" max="2845" width="8" style="312" customWidth="1"/>
    <col min="2846" max="2846" width="8.28515625" style="312" customWidth="1"/>
    <col min="2847" max="2855" width="3.42578125" style="312" customWidth="1"/>
    <col min="2856" max="2856" width="4.28515625" style="312" customWidth="1"/>
    <col min="2857" max="2857" width="10.28515625" style="312" customWidth="1"/>
    <col min="2858" max="2858" width="7" style="312" customWidth="1"/>
    <col min="2859" max="2881" width="9.140625" style="312" customWidth="1"/>
    <col min="2882" max="3057" width="9.140625" style="312"/>
    <col min="3058" max="3058" width="5.28515625" style="312" customWidth="1"/>
    <col min="3059" max="3059" width="9.140625" style="312" hidden="1" customWidth="1"/>
    <col min="3060" max="3060" width="17.42578125" style="312" customWidth="1"/>
    <col min="3061" max="3061" width="10" style="312" bestFit="1" customWidth="1"/>
    <col min="3062" max="3062" width="7.85546875" style="312" customWidth="1"/>
    <col min="3063" max="3063" width="6.42578125" style="312" customWidth="1"/>
    <col min="3064" max="3064" width="9.140625" style="312" hidden="1" customWidth="1"/>
    <col min="3065" max="3065" width="7" style="312" customWidth="1"/>
    <col min="3066" max="3066" width="6" style="312" customWidth="1"/>
    <col min="3067" max="3067" width="7.7109375" style="312" customWidth="1"/>
    <col min="3068" max="3098" width="3.42578125" style="312" customWidth="1"/>
    <col min="3099" max="3099" width="4.5703125" style="312" customWidth="1"/>
    <col min="3100" max="3100" width="6.7109375" style="312" customWidth="1"/>
    <col min="3101" max="3101" width="8" style="312" customWidth="1"/>
    <col min="3102" max="3102" width="8.28515625" style="312" customWidth="1"/>
    <col min="3103" max="3111" width="3.42578125" style="312" customWidth="1"/>
    <col min="3112" max="3112" width="4.28515625" style="312" customWidth="1"/>
    <col min="3113" max="3113" width="10.28515625" style="312" customWidth="1"/>
    <col min="3114" max="3114" width="7" style="312" customWidth="1"/>
    <col min="3115" max="3137" width="9.140625" style="312" customWidth="1"/>
    <col min="3138" max="3313" width="9.140625" style="312"/>
    <col min="3314" max="3314" width="5.28515625" style="312" customWidth="1"/>
    <col min="3315" max="3315" width="9.140625" style="312" hidden="1" customWidth="1"/>
    <col min="3316" max="3316" width="17.42578125" style="312" customWidth="1"/>
    <col min="3317" max="3317" width="10" style="312" bestFit="1" customWidth="1"/>
    <col min="3318" max="3318" width="7.85546875" style="312" customWidth="1"/>
    <col min="3319" max="3319" width="6.42578125" style="312" customWidth="1"/>
    <col min="3320" max="3320" width="9.140625" style="312" hidden="1" customWidth="1"/>
    <col min="3321" max="3321" width="7" style="312" customWidth="1"/>
    <col min="3322" max="3322" width="6" style="312" customWidth="1"/>
    <col min="3323" max="3323" width="7.7109375" style="312" customWidth="1"/>
    <col min="3324" max="3354" width="3.42578125" style="312" customWidth="1"/>
    <col min="3355" max="3355" width="4.5703125" style="312" customWidth="1"/>
    <col min="3356" max="3356" width="6.7109375" style="312" customWidth="1"/>
    <col min="3357" max="3357" width="8" style="312" customWidth="1"/>
    <col min="3358" max="3358" width="8.28515625" style="312" customWidth="1"/>
    <col min="3359" max="3367" width="3.42578125" style="312" customWidth="1"/>
    <col min="3368" max="3368" width="4.28515625" style="312" customWidth="1"/>
    <col min="3369" max="3369" width="10.28515625" style="312" customWidth="1"/>
    <col min="3370" max="3370" width="7" style="312" customWidth="1"/>
    <col min="3371" max="3393" width="9.140625" style="312" customWidth="1"/>
    <col min="3394" max="3569" width="9.140625" style="312"/>
    <col min="3570" max="3570" width="5.28515625" style="312" customWidth="1"/>
    <col min="3571" max="3571" width="9.140625" style="312" hidden="1" customWidth="1"/>
    <col min="3572" max="3572" width="17.42578125" style="312" customWidth="1"/>
    <col min="3573" max="3573" width="10" style="312" bestFit="1" customWidth="1"/>
    <col min="3574" max="3574" width="7.85546875" style="312" customWidth="1"/>
    <col min="3575" max="3575" width="6.42578125" style="312" customWidth="1"/>
    <col min="3576" max="3576" width="9.140625" style="312" hidden="1" customWidth="1"/>
    <col min="3577" max="3577" width="7" style="312" customWidth="1"/>
    <col min="3578" max="3578" width="6" style="312" customWidth="1"/>
    <col min="3579" max="3579" width="7.7109375" style="312" customWidth="1"/>
    <col min="3580" max="3610" width="3.42578125" style="312" customWidth="1"/>
    <col min="3611" max="3611" width="4.5703125" style="312" customWidth="1"/>
    <col min="3612" max="3612" width="6.7109375" style="312" customWidth="1"/>
    <col min="3613" max="3613" width="8" style="312" customWidth="1"/>
    <col min="3614" max="3614" width="8.28515625" style="312" customWidth="1"/>
    <col min="3615" max="3623" width="3.42578125" style="312" customWidth="1"/>
    <col min="3624" max="3624" width="4.28515625" style="312" customWidth="1"/>
    <col min="3625" max="3625" width="10.28515625" style="312" customWidth="1"/>
    <col min="3626" max="3626" width="7" style="312" customWidth="1"/>
    <col min="3627" max="3649" width="9.140625" style="312" customWidth="1"/>
    <col min="3650" max="3825" width="9.140625" style="312"/>
    <col min="3826" max="3826" width="5.28515625" style="312" customWidth="1"/>
    <col min="3827" max="3827" width="9.140625" style="312" hidden="1" customWidth="1"/>
    <col min="3828" max="3828" width="17.42578125" style="312" customWidth="1"/>
    <col min="3829" max="3829" width="10" style="312" bestFit="1" customWidth="1"/>
    <col min="3830" max="3830" width="7.85546875" style="312" customWidth="1"/>
    <col min="3831" max="3831" width="6.42578125" style="312" customWidth="1"/>
    <col min="3832" max="3832" width="9.140625" style="312" hidden="1" customWidth="1"/>
    <col min="3833" max="3833" width="7" style="312" customWidth="1"/>
    <col min="3834" max="3834" width="6" style="312" customWidth="1"/>
    <col min="3835" max="3835" width="7.7109375" style="312" customWidth="1"/>
    <col min="3836" max="3866" width="3.42578125" style="312" customWidth="1"/>
    <col min="3867" max="3867" width="4.5703125" style="312" customWidth="1"/>
    <col min="3868" max="3868" width="6.7109375" style="312" customWidth="1"/>
    <col min="3869" max="3869" width="8" style="312" customWidth="1"/>
    <col min="3870" max="3870" width="8.28515625" style="312" customWidth="1"/>
    <col min="3871" max="3879" width="3.42578125" style="312" customWidth="1"/>
    <col min="3880" max="3880" width="4.28515625" style="312" customWidth="1"/>
    <col min="3881" max="3881" width="10.28515625" style="312" customWidth="1"/>
    <col min="3882" max="3882" width="7" style="312" customWidth="1"/>
    <col min="3883" max="3905" width="9.140625" style="312" customWidth="1"/>
    <col min="3906" max="4081" width="9.140625" style="312"/>
    <col min="4082" max="4082" width="5.28515625" style="312" customWidth="1"/>
    <col min="4083" max="4083" width="9.140625" style="312" hidden="1" customWidth="1"/>
    <col min="4084" max="4084" width="17.42578125" style="312" customWidth="1"/>
    <col min="4085" max="4085" width="10" style="312" bestFit="1" customWidth="1"/>
    <col min="4086" max="4086" width="7.85546875" style="312" customWidth="1"/>
    <col min="4087" max="4087" width="6.42578125" style="312" customWidth="1"/>
    <col min="4088" max="4088" width="9.140625" style="312" hidden="1" customWidth="1"/>
    <col min="4089" max="4089" width="7" style="312" customWidth="1"/>
    <col min="4090" max="4090" width="6" style="312" customWidth="1"/>
    <col min="4091" max="4091" width="7.7109375" style="312" customWidth="1"/>
    <col min="4092" max="4122" width="3.42578125" style="312" customWidth="1"/>
    <col min="4123" max="4123" width="4.5703125" style="312" customWidth="1"/>
    <col min="4124" max="4124" width="6.7109375" style="312" customWidth="1"/>
    <col min="4125" max="4125" width="8" style="312" customWidth="1"/>
    <col min="4126" max="4126" width="8.28515625" style="312" customWidth="1"/>
    <col min="4127" max="4135" width="3.42578125" style="312" customWidth="1"/>
    <col min="4136" max="4136" width="4.28515625" style="312" customWidth="1"/>
    <col min="4137" max="4137" width="10.28515625" style="312" customWidth="1"/>
    <col min="4138" max="4138" width="7" style="312" customWidth="1"/>
    <col min="4139" max="4161" width="9.140625" style="312" customWidth="1"/>
    <col min="4162" max="4337" width="9.140625" style="312"/>
    <col min="4338" max="4338" width="5.28515625" style="312" customWidth="1"/>
    <col min="4339" max="4339" width="9.140625" style="312" hidden="1" customWidth="1"/>
    <col min="4340" max="4340" width="17.42578125" style="312" customWidth="1"/>
    <col min="4341" max="4341" width="10" style="312" bestFit="1" customWidth="1"/>
    <col min="4342" max="4342" width="7.85546875" style="312" customWidth="1"/>
    <col min="4343" max="4343" width="6.42578125" style="312" customWidth="1"/>
    <col min="4344" max="4344" width="9.140625" style="312" hidden="1" customWidth="1"/>
    <col min="4345" max="4345" width="7" style="312" customWidth="1"/>
    <col min="4346" max="4346" width="6" style="312" customWidth="1"/>
    <col min="4347" max="4347" width="7.7109375" style="312" customWidth="1"/>
    <col min="4348" max="4378" width="3.42578125" style="312" customWidth="1"/>
    <col min="4379" max="4379" width="4.5703125" style="312" customWidth="1"/>
    <col min="4380" max="4380" width="6.7109375" style="312" customWidth="1"/>
    <col min="4381" max="4381" width="8" style="312" customWidth="1"/>
    <col min="4382" max="4382" width="8.28515625" style="312" customWidth="1"/>
    <col min="4383" max="4391" width="3.42578125" style="312" customWidth="1"/>
    <col min="4392" max="4392" width="4.28515625" style="312" customWidth="1"/>
    <col min="4393" max="4393" width="10.28515625" style="312" customWidth="1"/>
    <col min="4394" max="4394" width="7" style="312" customWidth="1"/>
    <col min="4395" max="4417" width="9.140625" style="312" customWidth="1"/>
    <col min="4418" max="4593" width="9.140625" style="312"/>
    <col min="4594" max="4594" width="5.28515625" style="312" customWidth="1"/>
    <col min="4595" max="4595" width="9.140625" style="312" hidden="1" customWidth="1"/>
    <col min="4596" max="4596" width="17.42578125" style="312" customWidth="1"/>
    <col min="4597" max="4597" width="10" style="312" bestFit="1" customWidth="1"/>
    <col min="4598" max="4598" width="7.85546875" style="312" customWidth="1"/>
    <col min="4599" max="4599" width="6.42578125" style="312" customWidth="1"/>
    <col min="4600" max="4600" width="9.140625" style="312" hidden="1" customWidth="1"/>
    <col min="4601" max="4601" width="7" style="312" customWidth="1"/>
    <col min="4602" max="4602" width="6" style="312" customWidth="1"/>
    <col min="4603" max="4603" width="7.7109375" style="312" customWidth="1"/>
    <col min="4604" max="4634" width="3.42578125" style="312" customWidth="1"/>
    <col min="4635" max="4635" width="4.5703125" style="312" customWidth="1"/>
    <col min="4636" max="4636" width="6.7109375" style="312" customWidth="1"/>
    <col min="4637" max="4637" width="8" style="312" customWidth="1"/>
    <col min="4638" max="4638" width="8.28515625" style="312" customWidth="1"/>
    <col min="4639" max="4647" width="3.42578125" style="312" customWidth="1"/>
    <col min="4648" max="4648" width="4.28515625" style="312" customWidth="1"/>
    <col min="4649" max="4649" width="10.28515625" style="312" customWidth="1"/>
    <col min="4650" max="4650" width="7" style="312" customWidth="1"/>
    <col min="4651" max="4673" width="9.140625" style="312" customWidth="1"/>
    <col min="4674" max="4849" width="9.140625" style="312"/>
    <col min="4850" max="4850" width="5.28515625" style="312" customWidth="1"/>
    <col min="4851" max="4851" width="9.140625" style="312" hidden="1" customWidth="1"/>
    <col min="4852" max="4852" width="17.42578125" style="312" customWidth="1"/>
    <col min="4853" max="4853" width="10" style="312" bestFit="1" customWidth="1"/>
    <col min="4854" max="4854" width="7.85546875" style="312" customWidth="1"/>
    <col min="4855" max="4855" width="6.42578125" style="312" customWidth="1"/>
    <col min="4856" max="4856" width="9.140625" style="312" hidden="1" customWidth="1"/>
    <col min="4857" max="4857" width="7" style="312" customWidth="1"/>
    <col min="4858" max="4858" width="6" style="312" customWidth="1"/>
    <col min="4859" max="4859" width="7.7109375" style="312" customWidth="1"/>
    <col min="4860" max="4890" width="3.42578125" style="312" customWidth="1"/>
    <col min="4891" max="4891" width="4.5703125" style="312" customWidth="1"/>
    <col min="4892" max="4892" width="6.7109375" style="312" customWidth="1"/>
    <col min="4893" max="4893" width="8" style="312" customWidth="1"/>
    <col min="4894" max="4894" width="8.28515625" style="312" customWidth="1"/>
    <col min="4895" max="4903" width="3.42578125" style="312" customWidth="1"/>
    <col min="4904" max="4904" width="4.28515625" style="312" customWidth="1"/>
    <col min="4905" max="4905" width="10.28515625" style="312" customWidth="1"/>
    <col min="4906" max="4906" width="7" style="312" customWidth="1"/>
    <col min="4907" max="4929" width="9.140625" style="312" customWidth="1"/>
    <col min="4930" max="5105" width="9.140625" style="312"/>
    <col min="5106" max="5106" width="5.28515625" style="312" customWidth="1"/>
    <col min="5107" max="5107" width="9.140625" style="312" hidden="1" customWidth="1"/>
    <col min="5108" max="5108" width="17.42578125" style="312" customWidth="1"/>
    <col min="5109" max="5109" width="10" style="312" bestFit="1" customWidth="1"/>
    <col min="5110" max="5110" width="7.85546875" style="312" customWidth="1"/>
    <col min="5111" max="5111" width="6.42578125" style="312" customWidth="1"/>
    <col min="5112" max="5112" width="9.140625" style="312" hidden="1" customWidth="1"/>
    <col min="5113" max="5113" width="7" style="312" customWidth="1"/>
    <col min="5114" max="5114" width="6" style="312" customWidth="1"/>
    <col min="5115" max="5115" width="7.7109375" style="312" customWidth="1"/>
    <col min="5116" max="5146" width="3.42578125" style="312" customWidth="1"/>
    <col min="5147" max="5147" width="4.5703125" style="312" customWidth="1"/>
    <col min="5148" max="5148" width="6.7109375" style="312" customWidth="1"/>
    <col min="5149" max="5149" width="8" style="312" customWidth="1"/>
    <col min="5150" max="5150" width="8.28515625" style="312" customWidth="1"/>
    <col min="5151" max="5159" width="3.42578125" style="312" customWidth="1"/>
    <col min="5160" max="5160" width="4.28515625" style="312" customWidth="1"/>
    <col min="5161" max="5161" width="10.28515625" style="312" customWidth="1"/>
    <col min="5162" max="5162" width="7" style="312" customWidth="1"/>
    <col min="5163" max="5185" width="9.140625" style="312" customWidth="1"/>
    <col min="5186" max="5361" width="9.140625" style="312"/>
    <col min="5362" max="5362" width="5.28515625" style="312" customWidth="1"/>
    <col min="5363" max="5363" width="9.140625" style="312" hidden="1" customWidth="1"/>
    <col min="5364" max="5364" width="17.42578125" style="312" customWidth="1"/>
    <col min="5365" max="5365" width="10" style="312" bestFit="1" customWidth="1"/>
    <col min="5366" max="5366" width="7.85546875" style="312" customWidth="1"/>
    <col min="5367" max="5367" width="6.42578125" style="312" customWidth="1"/>
    <col min="5368" max="5368" width="9.140625" style="312" hidden="1" customWidth="1"/>
    <col min="5369" max="5369" width="7" style="312" customWidth="1"/>
    <col min="5370" max="5370" width="6" style="312" customWidth="1"/>
    <col min="5371" max="5371" width="7.7109375" style="312" customWidth="1"/>
    <col min="5372" max="5402" width="3.42578125" style="312" customWidth="1"/>
    <col min="5403" max="5403" width="4.5703125" style="312" customWidth="1"/>
    <col min="5404" max="5404" width="6.7109375" style="312" customWidth="1"/>
    <col min="5405" max="5405" width="8" style="312" customWidth="1"/>
    <col min="5406" max="5406" width="8.28515625" style="312" customWidth="1"/>
    <col min="5407" max="5415" width="3.42578125" style="312" customWidth="1"/>
    <col min="5416" max="5416" width="4.28515625" style="312" customWidth="1"/>
    <col min="5417" max="5417" width="10.28515625" style="312" customWidth="1"/>
    <col min="5418" max="5418" width="7" style="312" customWidth="1"/>
    <col min="5419" max="5441" width="9.140625" style="312" customWidth="1"/>
    <col min="5442" max="5617" width="9.140625" style="312"/>
    <col min="5618" max="5618" width="5.28515625" style="312" customWidth="1"/>
    <col min="5619" max="5619" width="9.140625" style="312" hidden="1" customWidth="1"/>
    <col min="5620" max="5620" width="17.42578125" style="312" customWidth="1"/>
    <col min="5621" max="5621" width="10" style="312" bestFit="1" customWidth="1"/>
    <col min="5622" max="5622" width="7.85546875" style="312" customWidth="1"/>
    <col min="5623" max="5623" width="6.42578125" style="312" customWidth="1"/>
    <col min="5624" max="5624" width="9.140625" style="312" hidden="1" customWidth="1"/>
    <col min="5625" max="5625" width="7" style="312" customWidth="1"/>
    <col min="5626" max="5626" width="6" style="312" customWidth="1"/>
    <col min="5627" max="5627" width="7.7109375" style="312" customWidth="1"/>
    <col min="5628" max="5658" width="3.42578125" style="312" customWidth="1"/>
    <col min="5659" max="5659" width="4.5703125" style="312" customWidth="1"/>
    <col min="5660" max="5660" width="6.7109375" style="312" customWidth="1"/>
    <col min="5661" max="5661" width="8" style="312" customWidth="1"/>
    <col min="5662" max="5662" width="8.28515625" style="312" customWidth="1"/>
    <col min="5663" max="5671" width="3.42578125" style="312" customWidth="1"/>
    <col min="5672" max="5672" width="4.28515625" style="312" customWidth="1"/>
    <col min="5673" max="5673" width="10.28515625" style="312" customWidth="1"/>
    <col min="5674" max="5674" width="7" style="312" customWidth="1"/>
    <col min="5675" max="5697" width="9.140625" style="312" customWidth="1"/>
    <col min="5698" max="5873" width="9.140625" style="312"/>
    <col min="5874" max="5874" width="5.28515625" style="312" customWidth="1"/>
    <col min="5875" max="5875" width="9.140625" style="312" hidden="1" customWidth="1"/>
    <col min="5876" max="5876" width="17.42578125" style="312" customWidth="1"/>
    <col min="5877" max="5877" width="10" style="312" bestFit="1" customWidth="1"/>
    <col min="5878" max="5878" width="7.85546875" style="312" customWidth="1"/>
    <col min="5879" max="5879" width="6.42578125" style="312" customWidth="1"/>
    <col min="5880" max="5880" width="9.140625" style="312" hidden="1" customWidth="1"/>
    <col min="5881" max="5881" width="7" style="312" customWidth="1"/>
    <col min="5882" max="5882" width="6" style="312" customWidth="1"/>
    <col min="5883" max="5883" width="7.7109375" style="312" customWidth="1"/>
    <col min="5884" max="5914" width="3.42578125" style="312" customWidth="1"/>
    <col min="5915" max="5915" width="4.5703125" style="312" customWidth="1"/>
    <col min="5916" max="5916" width="6.7109375" style="312" customWidth="1"/>
    <col min="5917" max="5917" width="8" style="312" customWidth="1"/>
    <col min="5918" max="5918" width="8.28515625" style="312" customWidth="1"/>
    <col min="5919" max="5927" width="3.42578125" style="312" customWidth="1"/>
    <col min="5928" max="5928" width="4.28515625" style="312" customWidth="1"/>
    <col min="5929" max="5929" width="10.28515625" style="312" customWidth="1"/>
    <col min="5930" max="5930" width="7" style="312" customWidth="1"/>
    <col min="5931" max="5953" width="9.140625" style="312" customWidth="1"/>
    <col min="5954" max="6129" width="9.140625" style="312"/>
    <col min="6130" max="6130" width="5.28515625" style="312" customWidth="1"/>
    <col min="6131" max="6131" width="9.140625" style="312" hidden="1" customWidth="1"/>
    <col min="6132" max="6132" width="17.42578125" style="312" customWidth="1"/>
    <col min="6133" max="6133" width="10" style="312" bestFit="1" customWidth="1"/>
    <col min="6134" max="6134" width="7.85546875" style="312" customWidth="1"/>
    <col min="6135" max="6135" width="6.42578125" style="312" customWidth="1"/>
    <col min="6136" max="6136" width="9.140625" style="312" hidden="1" customWidth="1"/>
    <col min="6137" max="6137" width="7" style="312" customWidth="1"/>
    <col min="6138" max="6138" width="6" style="312" customWidth="1"/>
    <col min="6139" max="6139" width="7.7109375" style="312" customWidth="1"/>
    <col min="6140" max="6170" width="3.42578125" style="312" customWidth="1"/>
    <col min="6171" max="6171" width="4.5703125" style="312" customWidth="1"/>
    <col min="6172" max="6172" width="6.7109375" style="312" customWidth="1"/>
    <col min="6173" max="6173" width="8" style="312" customWidth="1"/>
    <col min="6174" max="6174" width="8.28515625" style="312" customWidth="1"/>
    <col min="6175" max="6183" width="3.42578125" style="312" customWidth="1"/>
    <col min="6184" max="6184" width="4.28515625" style="312" customWidth="1"/>
    <col min="6185" max="6185" width="10.28515625" style="312" customWidth="1"/>
    <col min="6186" max="6186" width="7" style="312" customWidth="1"/>
    <col min="6187" max="6209" width="9.140625" style="312" customWidth="1"/>
    <col min="6210" max="6385" width="9.140625" style="312"/>
    <col min="6386" max="6386" width="5.28515625" style="312" customWidth="1"/>
    <col min="6387" max="6387" width="9.140625" style="312" hidden="1" customWidth="1"/>
    <col min="6388" max="6388" width="17.42578125" style="312" customWidth="1"/>
    <col min="6389" max="6389" width="10" style="312" bestFit="1" customWidth="1"/>
    <col min="6390" max="6390" width="7.85546875" style="312" customWidth="1"/>
    <col min="6391" max="6391" width="6.42578125" style="312" customWidth="1"/>
    <col min="6392" max="6392" width="9.140625" style="312" hidden="1" customWidth="1"/>
    <col min="6393" max="6393" width="7" style="312" customWidth="1"/>
    <col min="6394" max="6394" width="6" style="312" customWidth="1"/>
    <col min="6395" max="6395" width="7.7109375" style="312" customWidth="1"/>
    <col min="6396" max="6426" width="3.42578125" style="312" customWidth="1"/>
    <col min="6427" max="6427" width="4.5703125" style="312" customWidth="1"/>
    <col min="6428" max="6428" width="6.7109375" style="312" customWidth="1"/>
    <col min="6429" max="6429" width="8" style="312" customWidth="1"/>
    <col min="6430" max="6430" width="8.28515625" style="312" customWidth="1"/>
    <col min="6431" max="6439" width="3.42578125" style="312" customWidth="1"/>
    <col min="6440" max="6440" width="4.28515625" style="312" customWidth="1"/>
    <col min="6441" max="6441" width="10.28515625" style="312" customWidth="1"/>
    <col min="6442" max="6442" width="7" style="312" customWidth="1"/>
    <col min="6443" max="6465" width="9.140625" style="312" customWidth="1"/>
    <col min="6466" max="6641" width="9.140625" style="312"/>
    <col min="6642" max="6642" width="5.28515625" style="312" customWidth="1"/>
    <col min="6643" max="6643" width="9.140625" style="312" hidden="1" customWidth="1"/>
    <col min="6644" max="6644" width="17.42578125" style="312" customWidth="1"/>
    <col min="6645" max="6645" width="10" style="312" bestFit="1" customWidth="1"/>
    <col min="6646" max="6646" width="7.85546875" style="312" customWidth="1"/>
    <col min="6647" max="6647" width="6.42578125" style="312" customWidth="1"/>
    <col min="6648" max="6648" width="9.140625" style="312" hidden="1" customWidth="1"/>
    <col min="6649" max="6649" width="7" style="312" customWidth="1"/>
    <col min="6650" max="6650" width="6" style="312" customWidth="1"/>
    <col min="6651" max="6651" width="7.7109375" style="312" customWidth="1"/>
    <col min="6652" max="6682" width="3.42578125" style="312" customWidth="1"/>
    <col min="6683" max="6683" width="4.5703125" style="312" customWidth="1"/>
    <col min="6684" max="6684" width="6.7109375" style="312" customWidth="1"/>
    <col min="6685" max="6685" width="8" style="312" customWidth="1"/>
    <col min="6686" max="6686" width="8.28515625" style="312" customWidth="1"/>
    <col min="6687" max="6695" width="3.42578125" style="312" customWidth="1"/>
    <col min="6696" max="6696" width="4.28515625" style="312" customWidth="1"/>
    <col min="6697" max="6697" width="10.28515625" style="312" customWidth="1"/>
    <col min="6698" max="6698" width="7" style="312" customWidth="1"/>
    <col min="6699" max="6721" width="9.140625" style="312" customWidth="1"/>
    <col min="6722" max="6897" width="9.140625" style="312"/>
    <col min="6898" max="6898" width="5.28515625" style="312" customWidth="1"/>
    <col min="6899" max="6899" width="9.140625" style="312" hidden="1" customWidth="1"/>
    <col min="6900" max="6900" width="17.42578125" style="312" customWidth="1"/>
    <col min="6901" max="6901" width="10" style="312" bestFit="1" customWidth="1"/>
    <col min="6902" max="6902" width="7.85546875" style="312" customWidth="1"/>
    <col min="6903" max="6903" width="6.42578125" style="312" customWidth="1"/>
    <col min="6904" max="6904" width="9.140625" style="312" hidden="1" customWidth="1"/>
    <col min="6905" max="6905" width="7" style="312" customWidth="1"/>
    <col min="6906" max="6906" width="6" style="312" customWidth="1"/>
    <col min="6907" max="6907" width="7.7109375" style="312" customWidth="1"/>
    <col min="6908" max="6938" width="3.42578125" style="312" customWidth="1"/>
    <col min="6939" max="6939" width="4.5703125" style="312" customWidth="1"/>
    <col min="6940" max="6940" width="6.7109375" style="312" customWidth="1"/>
    <col min="6941" max="6941" width="8" style="312" customWidth="1"/>
    <col min="6942" max="6942" width="8.28515625" style="312" customWidth="1"/>
    <col min="6943" max="6951" width="3.42578125" style="312" customWidth="1"/>
    <col min="6952" max="6952" width="4.28515625" style="312" customWidth="1"/>
    <col min="6953" max="6953" width="10.28515625" style="312" customWidth="1"/>
    <col min="6954" max="6954" width="7" style="312" customWidth="1"/>
    <col min="6955" max="6977" width="9.140625" style="312" customWidth="1"/>
    <col min="6978" max="7153" width="9.140625" style="312"/>
    <col min="7154" max="7154" width="5.28515625" style="312" customWidth="1"/>
    <col min="7155" max="7155" width="9.140625" style="312" hidden="1" customWidth="1"/>
    <col min="7156" max="7156" width="17.42578125" style="312" customWidth="1"/>
    <col min="7157" max="7157" width="10" style="312" bestFit="1" customWidth="1"/>
    <col min="7158" max="7158" width="7.85546875" style="312" customWidth="1"/>
    <col min="7159" max="7159" width="6.42578125" style="312" customWidth="1"/>
    <col min="7160" max="7160" width="9.140625" style="312" hidden="1" customWidth="1"/>
    <col min="7161" max="7161" width="7" style="312" customWidth="1"/>
    <col min="7162" max="7162" width="6" style="312" customWidth="1"/>
    <col min="7163" max="7163" width="7.7109375" style="312" customWidth="1"/>
    <col min="7164" max="7194" width="3.42578125" style="312" customWidth="1"/>
    <col min="7195" max="7195" width="4.5703125" style="312" customWidth="1"/>
    <col min="7196" max="7196" width="6.7109375" style="312" customWidth="1"/>
    <col min="7197" max="7197" width="8" style="312" customWidth="1"/>
    <col min="7198" max="7198" width="8.28515625" style="312" customWidth="1"/>
    <col min="7199" max="7207" width="3.42578125" style="312" customWidth="1"/>
    <col min="7208" max="7208" width="4.28515625" style="312" customWidth="1"/>
    <col min="7209" max="7209" width="10.28515625" style="312" customWidth="1"/>
    <col min="7210" max="7210" width="7" style="312" customWidth="1"/>
    <col min="7211" max="7233" width="9.140625" style="312" customWidth="1"/>
    <col min="7234" max="7409" width="9.140625" style="312"/>
    <col min="7410" max="7410" width="5.28515625" style="312" customWidth="1"/>
    <col min="7411" max="7411" width="9.140625" style="312" hidden="1" customWidth="1"/>
    <col min="7412" max="7412" width="17.42578125" style="312" customWidth="1"/>
    <col min="7413" max="7413" width="10" style="312" bestFit="1" customWidth="1"/>
    <col min="7414" max="7414" width="7.85546875" style="312" customWidth="1"/>
    <col min="7415" max="7415" width="6.42578125" style="312" customWidth="1"/>
    <col min="7416" max="7416" width="9.140625" style="312" hidden="1" customWidth="1"/>
    <col min="7417" max="7417" width="7" style="312" customWidth="1"/>
    <col min="7418" max="7418" width="6" style="312" customWidth="1"/>
    <col min="7419" max="7419" width="7.7109375" style="312" customWidth="1"/>
    <col min="7420" max="7450" width="3.42578125" style="312" customWidth="1"/>
    <col min="7451" max="7451" width="4.5703125" style="312" customWidth="1"/>
    <col min="7452" max="7452" width="6.7109375" style="312" customWidth="1"/>
    <col min="7453" max="7453" width="8" style="312" customWidth="1"/>
    <col min="7454" max="7454" width="8.28515625" style="312" customWidth="1"/>
    <col min="7455" max="7463" width="3.42578125" style="312" customWidth="1"/>
    <col min="7464" max="7464" width="4.28515625" style="312" customWidth="1"/>
    <col min="7465" max="7465" width="10.28515625" style="312" customWidth="1"/>
    <col min="7466" max="7466" width="7" style="312" customWidth="1"/>
    <col min="7467" max="7489" width="9.140625" style="312" customWidth="1"/>
    <col min="7490" max="7665" width="9.140625" style="312"/>
    <col min="7666" max="7666" width="5.28515625" style="312" customWidth="1"/>
    <col min="7667" max="7667" width="9.140625" style="312" hidden="1" customWidth="1"/>
    <col min="7668" max="7668" width="17.42578125" style="312" customWidth="1"/>
    <col min="7669" max="7669" width="10" style="312" bestFit="1" customWidth="1"/>
    <col min="7670" max="7670" width="7.85546875" style="312" customWidth="1"/>
    <col min="7671" max="7671" width="6.42578125" style="312" customWidth="1"/>
    <col min="7672" max="7672" width="9.140625" style="312" hidden="1" customWidth="1"/>
    <col min="7673" max="7673" width="7" style="312" customWidth="1"/>
    <col min="7674" max="7674" width="6" style="312" customWidth="1"/>
    <col min="7675" max="7675" width="7.7109375" style="312" customWidth="1"/>
    <col min="7676" max="7706" width="3.42578125" style="312" customWidth="1"/>
    <col min="7707" max="7707" width="4.5703125" style="312" customWidth="1"/>
    <col min="7708" max="7708" width="6.7109375" style="312" customWidth="1"/>
    <col min="7709" max="7709" width="8" style="312" customWidth="1"/>
    <col min="7710" max="7710" width="8.28515625" style="312" customWidth="1"/>
    <col min="7711" max="7719" width="3.42578125" style="312" customWidth="1"/>
    <col min="7720" max="7720" width="4.28515625" style="312" customWidth="1"/>
    <col min="7721" max="7721" width="10.28515625" style="312" customWidth="1"/>
    <col min="7722" max="7722" width="7" style="312" customWidth="1"/>
    <col min="7723" max="7745" width="9.140625" style="312" customWidth="1"/>
    <col min="7746" max="7921" width="9.140625" style="312"/>
    <col min="7922" max="7922" width="5.28515625" style="312" customWidth="1"/>
    <col min="7923" max="7923" width="9.140625" style="312" hidden="1" customWidth="1"/>
    <col min="7924" max="7924" width="17.42578125" style="312" customWidth="1"/>
    <col min="7925" max="7925" width="10" style="312" bestFit="1" customWidth="1"/>
    <col min="7926" max="7926" width="7.85546875" style="312" customWidth="1"/>
    <col min="7927" max="7927" width="6.42578125" style="312" customWidth="1"/>
    <col min="7928" max="7928" width="9.140625" style="312" hidden="1" customWidth="1"/>
    <col min="7929" max="7929" width="7" style="312" customWidth="1"/>
    <col min="7930" max="7930" width="6" style="312" customWidth="1"/>
    <col min="7931" max="7931" width="7.7109375" style="312" customWidth="1"/>
    <col min="7932" max="7962" width="3.42578125" style="312" customWidth="1"/>
    <col min="7963" max="7963" width="4.5703125" style="312" customWidth="1"/>
    <col min="7964" max="7964" width="6.7109375" style="312" customWidth="1"/>
    <col min="7965" max="7965" width="8" style="312" customWidth="1"/>
    <col min="7966" max="7966" width="8.28515625" style="312" customWidth="1"/>
    <col min="7967" max="7975" width="3.42578125" style="312" customWidth="1"/>
    <col min="7976" max="7976" width="4.28515625" style="312" customWidth="1"/>
    <col min="7977" max="7977" width="10.28515625" style="312" customWidth="1"/>
    <col min="7978" max="7978" width="7" style="312" customWidth="1"/>
    <col min="7979" max="8001" width="9.140625" style="312" customWidth="1"/>
    <col min="8002" max="8177" width="9.140625" style="312"/>
    <col min="8178" max="8178" width="5.28515625" style="312" customWidth="1"/>
    <col min="8179" max="8179" width="9.140625" style="312" hidden="1" customWidth="1"/>
    <col min="8180" max="8180" width="17.42578125" style="312" customWidth="1"/>
    <col min="8181" max="8181" width="10" style="312" bestFit="1" customWidth="1"/>
    <col min="8182" max="8182" width="7.85546875" style="312" customWidth="1"/>
    <col min="8183" max="8183" width="6.42578125" style="312" customWidth="1"/>
    <col min="8184" max="8184" width="9.140625" style="312" hidden="1" customWidth="1"/>
    <col min="8185" max="8185" width="7" style="312" customWidth="1"/>
    <col min="8186" max="8186" width="6" style="312" customWidth="1"/>
    <col min="8187" max="8187" width="7.7109375" style="312" customWidth="1"/>
    <col min="8188" max="8218" width="3.42578125" style="312" customWidth="1"/>
    <col min="8219" max="8219" width="4.5703125" style="312" customWidth="1"/>
    <col min="8220" max="8220" width="6.7109375" style="312" customWidth="1"/>
    <col min="8221" max="8221" width="8" style="312" customWidth="1"/>
    <col min="8222" max="8222" width="8.28515625" style="312" customWidth="1"/>
    <col min="8223" max="8231" width="3.42578125" style="312" customWidth="1"/>
    <col min="8232" max="8232" width="4.28515625" style="312" customWidth="1"/>
    <col min="8233" max="8233" width="10.28515625" style="312" customWidth="1"/>
    <col min="8234" max="8234" width="7" style="312" customWidth="1"/>
    <col min="8235" max="8257" width="9.140625" style="312" customWidth="1"/>
    <col min="8258" max="8433" width="9.140625" style="312"/>
    <col min="8434" max="8434" width="5.28515625" style="312" customWidth="1"/>
    <col min="8435" max="8435" width="9.140625" style="312" hidden="1" customWidth="1"/>
    <col min="8436" max="8436" width="17.42578125" style="312" customWidth="1"/>
    <col min="8437" max="8437" width="10" style="312" bestFit="1" customWidth="1"/>
    <col min="8438" max="8438" width="7.85546875" style="312" customWidth="1"/>
    <col min="8439" max="8439" width="6.42578125" style="312" customWidth="1"/>
    <col min="8440" max="8440" width="9.140625" style="312" hidden="1" customWidth="1"/>
    <col min="8441" max="8441" width="7" style="312" customWidth="1"/>
    <col min="8442" max="8442" width="6" style="312" customWidth="1"/>
    <col min="8443" max="8443" width="7.7109375" style="312" customWidth="1"/>
    <col min="8444" max="8474" width="3.42578125" style="312" customWidth="1"/>
    <col min="8475" max="8475" width="4.5703125" style="312" customWidth="1"/>
    <col min="8476" max="8476" width="6.7109375" style="312" customWidth="1"/>
    <col min="8477" max="8477" width="8" style="312" customWidth="1"/>
    <col min="8478" max="8478" width="8.28515625" style="312" customWidth="1"/>
    <col min="8479" max="8487" width="3.42578125" style="312" customWidth="1"/>
    <col min="8488" max="8488" width="4.28515625" style="312" customWidth="1"/>
    <col min="8489" max="8489" width="10.28515625" style="312" customWidth="1"/>
    <col min="8490" max="8490" width="7" style="312" customWidth="1"/>
    <col min="8491" max="8513" width="9.140625" style="312" customWidth="1"/>
    <col min="8514" max="8689" width="9.140625" style="312"/>
    <col min="8690" max="8690" width="5.28515625" style="312" customWidth="1"/>
    <col min="8691" max="8691" width="9.140625" style="312" hidden="1" customWidth="1"/>
    <col min="8692" max="8692" width="17.42578125" style="312" customWidth="1"/>
    <col min="8693" max="8693" width="10" style="312" bestFit="1" customWidth="1"/>
    <col min="8694" max="8694" width="7.85546875" style="312" customWidth="1"/>
    <col min="8695" max="8695" width="6.42578125" style="312" customWidth="1"/>
    <col min="8696" max="8696" width="9.140625" style="312" hidden="1" customWidth="1"/>
    <col min="8697" max="8697" width="7" style="312" customWidth="1"/>
    <col min="8698" max="8698" width="6" style="312" customWidth="1"/>
    <col min="8699" max="8699" width="7.7109375" style="312" customWidth="1"/>
    <col min="8700" max="8730" width="3.42578125" style="312" customWidth="1"/>
    <col min="8731" max="8731" width="4.5703125" style="312" customWidth="1"/>
    <col min="8732" max="8732" width="6.7109375" style="312" customWidth="1"/>
    <col min="8733" max="8733" width="8" style="312" customWidth="1"/>
    <col min="8734" max="8734" width="8.28515625" style="312" customWidth="1"/>
    <col min="8735" max="8743" width="3.42578125" style="312" customWidth="1"/>
    <col min="8744" max="8744" width="4.28515625" style="312" customWidth="1"/>
    <col min="8745" max="8745" width="10.28515625" style="312" customWidth="1"/>
    <col min="8746" max="8746" width="7" style="312" customWidth="1"/>
    <col min="8747" max="8769" width="9.140625" style="312" customWidth="1"/>
    <col min="8770" max="8945" width="9.140625" style="312"/>
    <col min="8946" max="8946" width="5.28515625" style="312" customWidth="1"/>
    <col min="8947" max="8947" width="9.140625" style="312" hidden="1" customWidth="1"/>
    <col min="8948" max="8948" width="17.42578125" style="312" customWidth="1"/>
    <col min="8949" max="8949" width="10" style="312" bestFit="1" customWidth="1"/>
    <col min="8950" max="8950" width="7.85546875" style="312" customWidth="1"/>
    <col min="8951" max="8951" width="6.42578125" style="312" customWidth="1"/>
    <col min="8952" max="8952" width="9.140625" style="312" hidden="1" customWidth="1"/>
    <col min="8953" max="8953" width="7" style="312" customWidth="1"/>
    <col min="8954" max="8954" width="6" style="312" customWidth="1"/>
    <col min="8955" max="8955" width="7.7109375" style="312" customWidth="1"/>
    <col min="8956" max="8986" width="3.42578125" style="312" customWidth="1"/>
    <col min="8987" max="8987" width="4.5703125" style="312" customWidth="1"/>
    <col min="8988" max="8988" width="6.7109375" style="312" customWidth="1"/>
    <col min="8989" max="8989" width="8" style="312" customWidth="1"/>
    <col min="8990" max="8990" width="8.28515625" style="312" customWidth="1"/>
    <col min="8991" max="8999" width="3.42578125" style="312" customWidth="1"/>
    <col min="9000" max="9000" width="4.28515625" style="312" customWidth="1"/>
    <col min="9001" max="9001" width="10.28515625" style="312" customWidth="1"/>
    <col min="9002" max="9002" width="7" style="312" customWidth="1"/>
    <col min="9003" max="9025" width="9.140625" style="312" customWidth="1"/>
    <col min="9026" max="9201" width="9.140625" style="312"/>
    <col min="9202" max="9202" width="5.28515625" style="312" customWidth="1"/>
    <col min="9203" max="9203" width="9.140625" style="312" hidden="1" customWidth="1"/>
    <col min="9204" max="9204" width="17.42578125" style="312" customWidth="1"/>
    <col min="9205" max="9205" width="10" style="312" bestFit="1" customWidth="1"/>
    <col min="9206" max="9206" width="7.85546875" style="312" customWidth="1"/>
    <col min="9207" max="9207" width="6.42578125" style="312" customWidth="1"/>
    <col min="9208" max="9208" width="9.140625" style="312" hidden="1" customWidth="1"/>
    <col min="9209" max="9209" width="7" style="312" customWidth="1"/>
    <col min="9210" max="9210" width="6" style="312" customWidth="1"/>
    <col min="9211" max="9211" width="7.7109375" style="312" customWidth="1"/>
    <col min="9212" max="9242" width="3.42578125" style="312" customWidth="1"/>
    <col min="9243" max="9243" width="4.5703125" style="312" customWidth="1"/>
    <col min="9244" max="9244" width="6.7109375" style="312" customWidth="1"/>
    <col min="9245" max="9245" width="8" style="312" customWidth="1"/>
    <col min="9246" max="9246" width="8.28515625" style="312" customWidth="1"/>
    <col min="9247" max="9255" width="3.42578125" style="312" customWidth="1"/>
    <col min="9256" max="9256" width="4.28515625" style="312" customWidth="1"/>
    <col min="9257" max="9257" width="10.28515625" style="312" customWidth="1"/>
    <col min="9258" max="9258" width="7" style="312" customWidth="1"/>
    <col min="9259" max="9281" width="9.140625" style="312" customWidth="1"/>
    <col min="9282" max="9457" width="9.140625" style="312"/>
    <col min="9458" max="9458" width="5.28515625" style="312" customWidth="1"/>
    <col min="9459" max="9459" width="9.140625" style="312" hidden="1" customWidth="1"/>
    <col min="9460" max="9460" width="17.42578125" style="312" customWidth="1"/>
    <col min="9461" max="9461" width="10" style="312" bestFit="1" customWidth="1"/>
    <col min="9462" max="9462" width="7.85546875" style="312" customWidth="1"/>
    <col min="9463" max="9463" width="6.42578125" style="312" customWidth="1"/>
    <col min="9464" max="9464" width="9.140625" style="312" hidden="1" customWidth="1"/>
    <col min="9465" max="9465" width="7" style="312" customWidth="1"/>
    <col min="9466" max="9466" width="6" style="312" customWidth="1"/>
    <col min="9467" max="9467" width="7.7109375" style="312" customWidth="1"/>
    <col min="9468" max="9498" width="3.42578125" style="312" customWidth="1"/>
    <col min="9499" max="9499" width="4.5703125" style="312" customWidth="1"/>
    <col min="9500" max="9500" width="6.7109375" style="312" customWidth="1"/>
    <col min="9501" max="9501" width="8" style="312" customWidth="1"/>
    <col min="9502" max="9502" width="8.28515625" style="312" customWidth="1"/>
    <col min="9503" max="9511" width="3.42578125" style="312" customWidth="1"/>
    <col min="9512" max="9512" width="4.28515625" style="312" customWidth="1"/>
    <col min="9513" max="9513" width="10.28515625" style="312" customWidth="1"/>
    <col min="9514" max="9514" width="7" style="312" customWidth="1"/>
    <col min="9515" max="9537" width="9.140625" style="312" customWidth="1"/>
    <col min="9538" max="9713" width="9.140625" style="312"/>
    <col min="9714" max="9714" width="5.28515625" style="312" customWidth="1"/>
    <col min="9715" max="9715" width="9.140625" style="312" hidden="1" customWidth="1"/>
    <col min="9716" max="9716" width="17.42578125" style="312" customWidth="1"/>
    <col min="9717" max="9717" width="10" style="312" bestFit="1" customWidth="1"/>
    <col min="9718" max="9718" width="7.85546875" style="312" customWidth="1"/>
    <col min="9719" max="9719" width="6.42578125" style="312" customWidth="1"/>
    <col min="9720" max="9720" width="9.140625" style="312" hidden="1" customWidth="1"/>
    <col min="9721" max="9721" width="7" style="312" customWidth="1"/>
    <col min="9722" max="9722" width="6" style="312" customWidth="1"/>
    <col min="9723" max="9723" width="7.7109375" style="312" customWidth="1"/>
    <col min="9724" max="9754" width="3.42578125" style="312" customWidth="1"/>
    <col min="9755" max="9755" width="4.5703125" style="312" customWidth="1"/>
    <col min="9756" max="9756" width="6.7109375" style="312" customWidth="1"/>
    <col min="9757" max="9757" width="8" style="312" customWidth="1"/>
    <col min="9758" max="9758" width="8.28515625" style="312" customWidth="1"/>
    <col min="9759" max="9767" width="3.42578125" style="312" customWidth="1"/>
    <col min="9768" max="9768" width="4.28515625" style="312" customWidth="1"/>
    <col min="9769" max="9769" width="10.28515625" style="312" customWidth="1"/>
    <col min="9770" max="9770" width="7" style="312" customWidth="1"/>
    <col min="9771" max="9793" width="9.140625" style="312" customWidth="1"/>
    <col min="9794" max="9969" width="9.140625" style="312"/>
    <col min="9970" max="9970" width="5.28515625" style="312" customWidth="1"/>
    <col min="9971" max="9971" width="9.140625" style="312" hidden="1" customWidth="1"/>
    <col min="9972" max="9972" width="17.42578125" style="312" customWidth="1"/>
    <col min="9973" max="9973" width="10" style="312" bestFit="1" customWidth="1"/>
    <col min="9974" max="9974" width="7.85546875" style="312" customWidth="1"/>
    <col min="9975" max="9975" width="6.42578125" style="312" customWidth="1"/>
    <col min="9976" max="9976" width="9.140625" style="312" hidden="1" customWidth="1"/>
    <col min="9977" max="9977" width="7" style="312" customWidth="1"/>
    <col min="9978" max="9978" width="6" style="312" customWidth="1"/>
    <col min="9979" max="9979" width="7.7109375" style="312" customWidth="1"/>
    <col min="9980" max="10010" width="3.42578125" style="312" customWidth="1"/>
    <col min="10011" max="10011" width="4.5703125" style="312" customWidth="1"/>
    <col min="10012" max="10012" width="6.7109375" style="312" customWidth="1"/>
    <col min="10013" max="10013" width="8" style="312" customWidth="1"/>
    <col min="10014" max="10014" width="8.28515625" style="312" customWidth="1"/>
    <col min="10015" max="10023" width="3.42578125" style="312" customWidth="1"/>
    <col min="10024" max="10024" width="4.28515625" style="312" customWidth="1"/>
    <col min="10025" max="10025" width="10.28515625" style="312" customWidth="1"/>
    <col min="10026" max="10026" width="7" style="312" customWidth="1"/>
    <col min="10027" max="10049" width="9.140625" style="312" customWidth="1"/>
    <col min="10050" max="10225" width="9.140625" style="312"/>
    <col min="10226" max="10226" width="5.28515625" style="312" customWidth="1"/>
    <col min="10227" max="10227" width="9.140625" style="312" hidden="1" customWidth="1"/>
    <col min="10228" max="10228" width="17.42578125" style="312" customWidth="1"/>
    <col min="10229" max="10229" width="10" style="312" bestFit="1" customWidth="1"/>
    <col min="10230" max="10230" width="7.85546875" style="312" customWidth="1"/>
    <col min="10231" max="10231" width="6.42578125" style="312" customWidth="1"/>
    <col min="10232" max="10232" width="9.140625" style="312" hidden="1" customWidth="1"/>
    <col min="10233" max="10233" width="7" style="312" customWidth="1"/>
    <col min="10234" max="10234" width="6" style="312" customWidth="1"/>
    <col min="10235" max="10235" width="7.7109375" style="312" customWidth="1"/>
    <col min="10236" max="10266" width="3.42578125" style="312" customWidth="1"/>
    <col min="10267" max="10267" width="4.5703125" style="312" customWidth="1"/>
    <col min="10268" max="10268" width="6.7109375" style="312" customWidth="1"/>
    <col min="10269" max="10269" width="8" style="312" customWidth="1"/>
    <col min="10270" max="10270" width="8.28515625" style="312" customWidth="1"/>
    <col min="10271" max="10279" width="3.42578125" style="312" customWidth="1"/>
    <col min="10280" max="10280" width="4.28515625" style="312" customWidth="1"/>
    <col min="10281" max="10281" width="10.28515625" style="312" customWidth="1"/>
    <col min="10282" max="10282" width="7" style="312" customWidth="1"/>
    <col min="10283" max="10305" width="9.140625" style="312" customWidth="1"/>
    <col min="10306" max="10481" width="9.140625" style="312"/>
    <col min="10482" max="10482" width="5.28515625" style="312" customWidth="1"/>
    <col min="10483" max="10483" width="9.140625" style="312" hidden="1" customWidth="1"/>
    <col min="10484" max="10484" width="17.42578125" style="312" customWidth="1"/>
    <col min="10485" max="10485" width="10" style="312" bestFit="1" customWidth="1"/>
    <col min="10486" max="10486" width="7.85546875" style="312" customWidth="1"/>
    <col min="10487" max="10487" width="6.42578125" style="312" customWidth="1"/>
    <col min="10488" max="10488" width="9.140625" style="312" hidden="1" customWidth="1"/>
    <col min="10489" max="10489" width="7" style="312" customWidth="1"/>
    <col min="10490" max="10490" width="6" style="312" customWidth="1"/>
    <col min="10491" max="10491" width="7.7109375" style="312" customWidth="1"/>
    <col min="10492" max="10522" width="3.42578125" style="312" customWidth="1"/>
    <col min="10523" max="10523" width="4.5703125" style="312" customWidth="1"/>
    <col min="10524" max="10524" width="6.7109375" style="312" customWidth="1"/>
    <col min="10525" max="10525" width="8" style="312" customWidth="1"/>
    <col min="10526" max="10526" width="8.28515625" style="312" customWidth="1"/>
    <col min="10527" max="10535" width="3.42578125" style="312" customWidth="1"/>
    <col min="10536" max="10536" width="4.28515625" style="312" customWidth="1"/>
    <col min="10537" max="10537" width="10.28515625" style="312" customWidth="1"/>
    <col min="10538" max="10538" width="7" style="312" customWidth="1"/>
    <col min="10539" max="10561" width="9.140625" style="312" customWidth="1"/>
    <col min="10562" max="10737" width="9.140625" style="312"/>
    <col min="10738" max="10738" width="5.28515625" style="312" customWidth="1"/>
    <col min="10739" max="10739" width="9.140625" style="312" hidden="1" customWidth="1"/>
    <col min="10740" max="10740" width="17.42578125" style="312" customWidth="1"/>
    <col min="10741" max="10741" width="10" style="312" bestFit="1" customWidth="1"/>
    <col min="10742" max="10742" width="7.85546875" style="312" customWidth="1"/>
    <col min="10743" max="10743" width="6.42578125" style="312" customWidth="1"/>
    <col min="10744" max="10744" width="9.140625" style="312" hidden="1" customWidth="1"/>
    <col min="10745" max="10745" width="7" style="312" customWidth="1"/>
    <col min="10746" max="10746" width="6" style="312" customWidth="1"/>
    <col min="10747" max="10747" width="7.7109375" style="312" customWidth="1"/>
    <col min="10748" max="10778" width="3.42578125" style="312" customWidth="1"/>
    <col min="10779" max="10779" width="4.5703125" style="312" customWidth="1"/>
    <col min="10780" max="10780" width="6.7109375" style="312" customWidth="1"/>
    <col min="10781" max="10781" width="8" style="312" customWidth="1"/>
    <col min="10782" max="10782" width="8.28515625" style="312" customWidth="1"/>
    <col min="10783" max="10791" width="3.42578125" style="312" customWidth="1"/>
    <col min="10792" max="10792" width="4.28515625" style="312" customWidth="1"/>
    <col min="10793" max="10793" width="10.28515625" style="312" customWidth="1"/>
    <col min="10794" max="10794" width="7" style="312" customWidth="1"/>
    <col min="10795" max="10817" width="9.140625" style="312" customWidth="1"/>
    <col min="10818" max="10993" width="9.140625" style="312"/>
    <col min="10994" max="10994" width="5.28515625" style="312" customWidth="1"/>
    <col min="10995" max="10995" width="9.140625" style="312" hidden="1" customWidth="1"/>
    <col min="10996" max="10996" width="17.42578125" style="312" customWidth="1"/>
    <col min="10997" max="10997" width="10" style="312" bestFit="1" customWidth="1"/>
    <col min="10998" max="10998" width="7.85546875" style="312" customWidth="1"/>
    <col min="10999" max="10999" width="6.42578125" style="312" customWidth="1"/>
    <col min="11000" max="11000" width="9.140625" style="312" hidden="1" customWidth="1"/>
    <col min="11001" max="11001" width="7" style="312" customWidth="1"/>
    <col min="11002" max="11002" width="6" style="312" customWidth="1"/>
    <col min="11003" max="11003" width="7.7109375" style="312" customWidth="1"/>
    <col min="11004" max="11034" width="3.42578125" style="312" customWidth="1"/>
    <col min="11035" max="11035" width="4.5703125" style="312" customWidth="1"/>
    <col min="11036" max="11036" width="6.7109375" style="312" customWidth="1"/>
    <col min="11037" max="11037" width="8" style="312" customWidth="1"/>
    <col min="11038" max="11038" width="8.28515625" style="312" customWidth="1"/>
    <col min="11039" max="11047" width="3.42578125" style="312" customWidth="1"/>
    <col min="11048" max="11048" width="4.28515625" style="312" customWidth="1"/>
    <col min="11049" max="11049" width="10.28515625" style="312" customWidth="1"/>
    <col min="11050" max="11050" width="7" style="312" customWidth="1"/>
    <col min="11051" max="11073" width="9.140625" style="312" customWidth="1"/>
    <col min="11074" max="11249" width="9.140625" style="312"/>
    <col min="11250" max="11250" width="5.28515625" style="312" customWidth="1"/>
    <col min="11251" max="11251" width="9.140625" style="312" hidden="1" customWidth="1"/>
    <col min="11252" max="11252" width="17.42578125" style="312" customWidth="1"/>
    <col min="11253" max="11253" width="10" style="312" bestFit="1" customWidth="1"/>
    <col min="11254" max="11254" width="7.85546875" style="312" customWidth="1"/>
    <col min="11255" max="11255" width="6.42578125" style="312" customWidth="1"/>
    <col min="11256" max="11256" width="9.140625" style="312" hidden="1" customWidth="1"/>
    <col min="11257" max="11257" width="7" style="312" customWidth="1"/>
    <col min="11258" max="11258" width="6" style="312" customWidth="1"/>
    <col min="11259" max="11259" width="7.7109375" style="312" customWidth="1"/>
    <col min="11260" max="11290" width="3.42578125" style="312" customWidth="1"/>
    <col min="11291" max="11291" width="4.5703125" style="312" customWidth="1"/>
    <col min="11292" max="11292" width="6.7109375" style="312" customWidth="1"/>
    <col min="11293" max="11293" width="8" style="312" customWidth="1"/>
    <col min="11294" max="11294" width="8.28515625" style="312" customWidth="1"/>
    <col min="11295" max="11303" width="3.42578125" style="312" customWidth="1"/>
    <col min="11304" max="11304" width="4.28515625" style="312" customWidth="1"/>
    <col min="11305" max="11305" width="10.28515625" style="312" customWidth="1"/>
    <col min="11306" max="11306" width="7" style="312" customWidth="1"/>
    <col min="11307" max="11329" width="9.140625" style="312" customWidth="1"/>
    <col min="11330" max="11505" width="9.140625" style="312"/>
    <col min="11506" max="11506" width="5.28515625" style="312" customWidth="1"/>
    <col min="11507" max="11507" width="9.140625" style="312" hidden="1" customWidth="1"/>
    <col min="11508" max="11508" width="17.42578125" style="312" customWidth="1"/>
    <col min="11509" max="11509" width="10" style="312" bestFit="1" customWidth="1"/>
    <col min="11510" max="11510" width="7.85546875" style="312" customWidth="1"/>
    <col min="11511" max="11511" width="6.42578125" style="312" customWidth="1"/>
    <col min="11512" max="11512" width="9.140625" style="312" hidden="1" customWidth="1"/>
    <col min="11513" max="11513" width="7" style="312" customWidth="1"/>
    <col min="11514" max="11514" width="6" style="312" customWidth="1"/>
    <col min="11515" max="11515" width="7.7109375" style="312" customWidth="1"/>
    <col min="11516" max="11546" width="3.42578125" style="312" customWidth="1"/>
    <col min="11547" max="11547" width="4.5703125" style="312" customWidth="1"/>
    <col min="11548" max="11548" width="6.7109375" style="312" customWidth="1"/>
    <col min="11549" max="11549" width="8" style="312" customWidth="1"/>
    <col min="11550" max="11550" width="8.28515625" style="312" customWidth="1"/>
    <col min="11551" max="11559" width="3.42578125" style="312" customWidth="1"/>
    <col min="11560" max="11560" width="4.28515625" style="312" customWidth="1"/>
    <col min="11561" max="11561" width="10.28515625" style="312" customWidth="1"/>
    <col min="11562" max="11562" width="7" style="312" customWidth="1"/>
    <col min="11563" max="11585" width="9.140625" style="312" customWidth="1"/>
    <col min="11586" max="11761" width="9.140625" style="312"/>
    <col min="11762" max="11762" width="5.28515625" style="312" customWidth="1"/>
    <col min="11763" max="11763" width="9.140625" style="312" hidden="1" customWidth="1"/>
    <col min="11764" max="11764" width="17.42578125" style="312" customWidth="1"/>
    <col min="11765" max="11765" width="10" style="312" bestFit="1" customWidth="1"/>
    <col min="11766" max="11766" width="7.85546875" style="312" customWidth="1"/>
    <col min="11767" max="11767" width="6.42578125" style="312" customWidth="1"/>
    <col min="11768" max="11768" width="9.140625" style="312" hidden="1" customWidth="1"/>
    <col min="11769" max="11769" width="7" style="312" customWidth="1"/>
    <col min="11770" max="11770" width="6" style="312" customWidth="1"/>
    <col min="11771" max="11771" width="7.7109375" style="312" customWidth="1"/>
    <col min="11772" max="11802" width="3.42578125" style="312" customWidth="1"/>
    <col min="11803" max="11803" width="4.5703125" style="312" customWidth="1"/>
    <col min="11804" max="11804" width="6.7109375" style="312" customWidth="1"/>
    <col min="11805" max="11805" width="8" style="312" customWidth="1"/>
    <col min="11806" max="11806" width="8.28515625" style="312" customWidth="1"/>
    <col min="11807" max="11815" width="3.42578125" style="312" customWidth="1"/>
    <col min="11816" max="11816" width="4.28515625" style="312" customWidth="1"/>
    <col min="11817" max="11817" width="10.28515625" style="312" customWidth="1"/>
    <col min="11818" max="11818" width="7" style="312" customWidth="1"/>
    <col min="11819" max="11841" width="9.140625" style="312" customWidth="1"/>
    <col min="11842" max="12017" width="9.140625" style="312"/>
    <col min="12018" max="12018" width="5.28515625" style="312" customWidth="1"/>
    <col min="12019" max="12019" width="9.140625" style="312" hidden="1" customWidth="1"/>
    <col min="12020" max="12020" width="17.42578125" style="312" customWidth="1"/>
    <col min="12021" max="12021" width="10" style="312" bestFit="1" customWidth="1"/>
    <col min="12022" max="12022" width="7.85546875" style="312" customWidth="1"/>
    <col min="12023" max="12023" width="6.42578125" style="312" customWidth="1"/>
    <col min="12024" max="12024" width="9.140625" style="312" hidden="1" customWidth="1"/>
    <col min="12025" max="12025" width="7" style="312" customWidth="1"/>
    <col min="12026" max="12026" width="6" style="312" customWidth="1"/>
    <col min="12027" max="12027" width="7.7109375" style="312" customWidth="1"/>
    <col min="12028" max="12058" width="3.42578125" style="312" customWidth="1"/>
    <col min="12059" max="12059" width="4.5703125" style="312" customWidth="1"/>
    <col min="12060" max="12060" width="6.7109375" style="312" customWidth="1"/>
    <col min="12061" max="12061" width="8" style="312" customWidth="1"/>
    <col min="12062" max="12062" width="8.28515625" style="312" customWidth="1"/>
    <col min="12063" max="12071" width="3.42578125" style="312" customWidth="1"/>
    <col min="12072" max="12072" width="4.28515625" style="312" customWidth="1"/>
    <col min="12073" max="12073" width="10.28515625" style="312" customWidth="1"/>
    <col min="12074" max="12074" width="7" style="312" customWidth="1"/>
    <col min="12075" max="12097" width="9.140625" style="312" customWidth="1"/>
    <col min="12098" max="12273" width="9.140625" style="312"/>
    <col min="12274" max="12274" width="5.28515625" style="312" customWidth="1"/>
    <col min="12275" max="12275" width="9.140625" style="312" hidden="1" customWidth="1"/>
    <col min="12276" max="12276" width="17.42578125" style="312" customWidth="1"/>
    <col min="12277" max="12277" width="10" style="312" bestFit="1" customWidth="1"/>
    <col min="12278" max="12278" width="7.85546875" style="312" customWidth="1"/>
    <col min="12279" max="12279" width="6.42578125" style="312" customWidth="1"/>
    <col min="12280" max="12280" width="9.140625" style="312" hidden="1" customWidth="1"/>
    <col min="12281" max="12281" width="7" style="312" customWidth="1"/>
    <col min="12282" max="12282" width="6" style="312" customWidth="1"/>
    <col min="12283" max="12283" width="7.7109375" style="312" customWidth="1"/>
    <col min="12284" max="12314" width="3.42578125" style="312" customWidth="1"/>
    <col min="12315" max="12315" width="4.5703125" style="312" customWidth="1"/>
    <col min="12316" max="12316" width="6.7109375" style="312" customWidth="1"/>
    <col min="12317" max="12317" width="8" style="312" customWidth="1"/>
    <col min="12318" max="12318" width="8.28515625" style="312" customWidth="1"/>
    <col min="12319" max="12327" width="3.42578125" style="312" customWidth="1"/>
    <col min="12328" max="12328" width="4.28515625" style="312" customWidth="1"/>
    <col min="12329" max="12329" width="10.28515625" style="312" customWidth="1"/>
    <col min="12330" max="12330" width="7" style="312" customWidth="1"/>
    <col min="12331" max="12353" width="9.140625" style="312" customWidth="1"/>
    <col min="12354" max="12529" width="9.140625" style="312"/>
    <col min="12530" max="12530" width="5.28515625" style="312" customWidth="1"/>
    <col min="12531" max="12531" width="9.140625" style="312" hidden="1" customWidth="1"/>
    <col min="12532" max="12532" width="17.42578125" style="312" customWidth="1"/>
    <col min="12533" max="12533" width="10" style="312" bestFit="1" customWidth="1"/>
    <col min="12534" max="12534" width="7.85546875" style="312" customWidth="1"/>
    <col min="12535" max="12535" width="6.42578125" style="312" customWidth="1"/>
    <col min="12536" max="12536" width="9.140625" style="312" hidden="1" customWidth="1"/>
    <col min="12537" max="12537" width="7" style="312" customWidth="1"/>
    <col min="12538" max="12538" width="6" style="312" customWidth="1"/>
    <col min="12539" max="12539" width="7.7109375" style="312" customWidth="1"/>
    <col min="12540" max="12570" width="3.42578125" style="312" customWidth="1"/>
    <col min="12571" max="12571" width="4.5703125" style="312" customWidth="1"/>
    <col min="12572" max="12572" width="6.7109375" style="312" customWidth="1"/>
    <col min="12573" max="12573" width="8" style="312" customWidth="1"/>
    <col min="12574" max="12574" width="8.28515625" style="312" customWidth="1"/>
    <col min="12575" max="12583" width="3.42578125" style="312" customWidth="1"/>
    <col min="12584" max="12584" width="4.28515625" style="312" customWidth="1"/>
    <col min="12585" max="12585" width="10.28515625" style="312" customWidth="1"/>
    <col min="12586" max="12586" width="7" style="312" customWidth="1"/>
    <col min="12587" max="12609" width="9.140625" style="312" customWidth="1"/>
    <col min="12610" max="12785" width="9.140625" style="312"/>
    <col min="12786" max="12786" width="5.28515625" style="312" customWidth="1"/>
    <col min="12787" max="12787" width="9.140625" style="312" hidden="1" customWidth="1"/>
    <col min="12788" max="12788" width="17.42578125" style="312" customWidth="1"/>
    <col min="12789" max="12789" width="10" style="312" bestFit="1" customWidth="1"/>
    <col min="12790" max="12790" width="7.85546875" style="312" customWidth="1"/>
    <col min="12791" max="12791" width="6.42578125" style="312" customWidth="1"/>
    <col min="12792" max="12792" width="9.140625" style="312" hidden="1" customWidth="1"/>
    <col min="12793" max="12793" width="7" style="312" customWidth="1"/>
    <col min="12794" max="12794" width="6" style="312" customWidth="1"/>
    <col min="12795" max="12795" width="7.7109375" style="312" customWidth="1"/>
    <col min="12796" max="12826" width="3.42578125" style="312" customWidth="1"/>
    <col min="12827" max="12827" width="4.5703125" style="312" customWidth="1"/>
    <col min="12828" max="12828" width="6.7109375" style="312" customWidth="1"/>
    <col min="12829" max="12829" width="8" style="312" customWidth="1"/>
    <col min="12830" max="12830" width="8.28515625" style="312" customWidth="1"/>
    <col min="12831" max="12839" width="3.42578125" style="312" customWidth="1"/>
    <col min="12840" max="12840" width="4.28515625" style="312" customWidth="1"/>
    <col min="12841" max="12841" width="10.28515625" style="312" customWidth="1"/>
    <col min="12842" max="12842" width="7" style="312" customWidth="1"/>
    <col min="12843" max="12865" width="9.140625" style="312" customWidth="1"/>
    <col min="12866" max="13041" width="9.140625" style="312"/>
    <col min="13042" max="13042" width="5.28515625" style="312" customWidth="1"/>
    <col min="13043" max="13043" width="9.140625" style="312" hidden="1" customWidth="1"/>
    <col min="13044" max="13044" width="17.42578125" style="312" customWidth="1"/>
    <col min="13045" max="13045" width="10" style="312" bestFit="1" customWidth="1"/>
    <col min="13046" max="13046" width="7.85546875" style="312" customWidth="1"/>
    <col min="13047" max="13047" width="6.42578125" style="312" customWidth="1"/>
    <col min="13048" max="13048" width="9.140625" style="312" hidden="1" customWidth="1"/>
    <col min="13049" max="13049" width="7" style="312" customWidth="1"/>
    <col min="13050" max="13050" width="6" style="312" customWidth="1"/>
    <col min="13051" max="13051" width="7.7109375" style="312" customWidth="1"/>
    <col min="13052" max="13082" width="3.42578125" style="312" customWidth="1"/>
    <col min="13083" max="13083" width="4.5703125" style="312" customWidth="1"/>
    <col min="13084" max="13084" width="6.7109375" style="312" customWidth="1"/>
    <col min="13085" max="13085" width="8" style="312" customWidth="1"/>
    <col min="13086" max="13086" width="8.28515625" style="312" customWidth="1"/>
    <col min="13087" max="13095" width="3.42578125" style="312" customWidth="1"/>
    <col min="13096" max="13096" width="4.28515625" style="312" customWidth="1"/>
    <col min="13097" max="13097" width="10.28515625" style="312" customWidth="1"/>
    <col min="13098" max="13098" width="7" style="312" customWidth="1"/>
    <col min="13099" max="13121" width="9.140625" style="312" customWidth="1"/>
    <col min="13122" max="13297" width="9.140625" style="312"/>
    <col min="13298" max="13298" width="5.28515625" style="312" customWidth="1"/>
    <col min="13299" max="13299" width="9.140625" style="312" hidden="1" customWidth="1"/>
    <col min="13300" max="13300" width="17.42578125" style="312" customWidth="1"/>
    <col min="13301" max="13301" width="10" style="312" bestFit="1" customWidth="1"/>
    <col min="13302" max="13302" width="7.85546875" style="312" customWidth="1"/>
    <col min="13303" max="13303" width="6.42578125" style="312" customWidth="1"/>
    <col min="13304" max="13304" width="9.140625" style="312" hidden="1" customWidth="1"/>
    <col min="13305" max="13305" width="7" style="312" customWidth="1"/>
    <col min="13306" max="13306" width="6" style="312" customWidth="1"/>
    <col min="13307" max="13307" width="7.7109375" style="312" customWidth="1"/>
    <col min="13308" max="13338" width="3.42578125" style="312" customWidth="1"/>
    <col min="13339" max="13339" width="4.5703125" style="312" customWidth="1"/>
    <col min="13340" max="13340" width="6.7109375" style="312" customWidth="1"/>
    <col min="13341" max="13341" width="8" style="312" customWidth="1"/>
    <col min="13342" max="13342" width="8.28515625" style="312" customWidth="1"/>
    <col min="13343" max="13351" width="3.42578125" style="312" customWidth="1"/>
    <col min="13352" max="13352" width="4.28515625" style="312" customWidth="1"/>
    <col min="13353" max="13353" width="10.28515625" style="312" customWidth="1"/>
    <col min="13354" max="13354" width="7" style="312" customWidth="1"/>
    <col min="13355" max="13377" width="9.140625" style="312" customWidth="1"/>
    <col min="13378" max="13553" width="9.140625" style="312"/>
    <col min="13554" max="13554" width="5.28515625" style="312" customWidth="1"/>
    <col min="13555" max="13555" width="9.140625" style="312" hidden="1" customWidth="1"/>
    <col min="13556" max="13556" width="17.42578125" style="312" customWidth="1"/>
    <col min="13557" max="13557" width="10" style="312" bestFit="1" customWidth="1"/>
    <col min="13558" max="13558" width="7.85546875" style="312" customWidth="1"/>
    <col min="13559" max="13559" width="6.42578125" style="312" customWidth="1"/>
    <col min="13560" max="13560" width="9.140625" style="312" hidden="1" customWidth="1"/>
    <col min="13561" max="13561" width="7" style="312" customWidth="1"/>
    <col min="13562" max="13562" width="6" style="312" customWidth="1"/>
    <col min="13563" max="13563" width="7.7109375" style="312" customWidth="1"/>
    <col min="13564" max="13594" width="3.42578125" style="312" customWidth="1"/>
    <col min="13595" max="13595" width="4.5703125" style="312" customWidth="1"/>
    <col min="13596" max="13596" width="6.7109375" style="312" customWidth="1"/>
    <col min="13597" max="13597" width="8" style="312" customWidth="1"/>
    <col min="13598" max="13598" width="8.28515625" style="312" customWidth="1"/>
    <col min="13599" max="13607" width="3.42578125" style="312" customWidth="1"/>
    <col min="13608" max="13608" width="4.28515625" style="312" customWidth="1"/>
    <col min="13609" max="13609" width="10.28515625" style="312" customWidth="1"/>
    <col min="13610" max="13610" width="7" style="312" customWidth="1"/>
    <col min="13611" max="13633" width="9.140625" style="312" customWidth="1"/>
    <col min="13634" max="13809" width="9.140625" style="312"/>
    <col min="13810" max="13810" width="5.28515625" style="312" customWidth="1"/>
    <col min="13811" max="13811" width="9.140625" style="312" hidden="1" customWidth="1"/>
    <col min="13812" max="13812" width="17.42578125" style="312" customWidth="1"/>
    <col min="13813" max="13813" width="10" style="312" bestFit="1" customWidth="1"/>
    <col min="13814" max="13814" width="7.85546875" style="312" customWidth="1"/>
    <col min="13815" max="13815" width="6.42578125" style="312" customWidth="1"/>
    <col min="13816" max="13816" width="9.140625" style="312" hidden="1" customWidth="1"/>
    <col min="13817" max="13817" width="7" style="312" customWidth="1"/>
    <col min="13818" max="13818" width="6" style="312" customWidth="1"/>
    <col min="13819" max="13819" width="7.7109375" style="312" customWidth="1"/>
    <col min="13820" max="13850" width="3.42578125" style="312" customWidth="1"/>
    <col min="13851" max="13851" width="4.5703125" style="312" customWidth="1"/>
    <col min="13852" max="13852" width="6.7109375" style="312" customWidth="1"/>
    <col min="13853" max="13853" width="8" style="312" customWidth="1"/>
    <col min="13854" max="13854" width="8.28515625" style="312" customWidth="1"/>
    <col min="13855" max="13863" width="3.42578125" style="312" customWidth="1"/>
    <col min="13864" max="13864" width="4.28515625" style="312" customWidth="1"/>
    <col min="13865" max="13865" width="10.28515625" style="312" customWidth="1"/>
    <col min="13866" max="13866" width="7" style="312" customWidth="1"/>
    <col min="13867" max="13889" width="9.140625" style="312" customWidth="1"/>
    <col min="13890" max="14065" width="9.140625" style="312"/>
    <col min="14066" max="14066" width="5.28515625" style="312" customWidth="1"/>
    <col min="14067" max="14067" width="9.140625" style="312" hidden="1" customWidth="1"/>
    <col min="14068" max="14068" width="17.42578125" style="312" customWidth="1"/>
    <col min="14069" max="14069" width="10" style="312" bestFit="1" customWidth="1"/>
    <col min="14070" max="14070" width="7.85546875" style="312" customWidth="1"/>
    <col min="14071" max="14071" width="6.42578125" style="312" customWidth="1"/>
    <col min="14072" max="14072" width="9.140625" style="312" hidden="1" customWidth="1"/>
    <col min="14073" max="14073" width="7" style="312" customWidth="1"/>
    <col min="14074" max="14074" width="6" style="312" customWidth="1"/>
    <col min="14075" max="14075" width="7.7109375" style="312" customWidth="1"/>
    <col min="14076" max="14106" width="3.42578125" style="312" customWidth="1"/>
    <col min="14107" max="14107" width="4.5703125" style="312" customWidth="1"/>
    <col min="14108" max="14108" width="6.7109375" style="312" customWidth="1"/>
    <col min="14109" max="14109" width="8" style="312" customWidth="1"/>
    <col min="14110" max="14110" width="8.28515625" style="312" customWidth="1"/>
    <col min="14111" max="14119" width="3.42578125" style="312" customWidth="1"/>
    <col min="14120" max="14120" width="4.28515625" style="312" customWidth="1"/>
    <col min="14121" max="14121" width="10.28515625" style="312" customWidth="1"/>
    <col min="14122" max="14122" width="7" style="312" customWidth="1"/>
    <col min="14123" max="14145" width="9.140625" style="312" customWidth="1"/>
    <col min="14146" max="14321" width="9.140625" style="312"/>
    <col min="14322" max="14322" width="5.28515625" style="312" customWidth="1"/>
    <col min="14323" max="14323" width="9.140625" style="312" hidden="1" customWidth="1"/>
    <col min="14324" max="14324" width="17.42578125" style="312" customWidth="1"/>
    <col min="14325" max="14325" width="10" style="312" bestFit="1" customWidth="1"/>
    <col min="14326" max="14326" width="7.85546875" style="312" customWidth="1"/>
    <col min="14327" max="14327" width="6.42578125" style="312" customWidth="1"/>
    <col min="14328" max="14328" width="9.140625" style="312" hidden="1" customWidth="1"/>
    <col min="14329" max="14329" width="7" style="312" customWidth="1"/>
    <col min="14330" max="14330" width="6" style="312" customWidth="1"/>
    <col min="14331" max="14331" width="7.7109375" style="312" customWidth="1"/>
    <col min="14332" max="14362" width="3.42578125" style="312" customWidth="1"/>
    <col min="14363" max="14363" width="4.5703125" style="312" customWidth="1"/>
    <col min="14364" max="14364" width="6.7109375" style="312" customWidth="1"/>
    <col min="14365" max="14365" width="8" style="312" customWidth="1"/>
    <col min="14366" max="14366" width="8.28515625" style="312" customWidth="1"/>
    <col min="14367" max="14375" width="3.42578125" style="312" customWidth="1"/>
    <col min="14376" max="14376" width="4.28515625" style="312" customWidth="1"/>
    <col min="14377" max="14377" width="10.28515625" style="312" customWidth="1"/>
    <col min="14378" max="14378" width="7" style="312" customWidth="1"/>
    <col min="14379" max="14401" width="9.140625" style="312" customWidth="1"/>
    <col min="14402" max="14577" width="9.140625" style="312"/>
    <col min="14578" max="14578" width="5.28515625" style="312" customWidth="1"/>
    <col min="14579" max="14579" width="9.140625" style="312" hidden="1" customWidth="1"/>
    <col min="14580" max="14580" width="17.42578125" style="312" customWidth="1"/>
    <col min="14581" max="14581" width="10" style="312" bestFit="1" customWidth="1"/>
    <col min="14582" max="14582" width="7.85546875" style="312" customWidth="1"/>
    <col min="14583" max="14583" width="6.42578125" style="312" customWidth="1"/>
    <col min="14584" max="14584" width="9.140625" style="312" hidden="1" customWidth="1"/>
    <col min="14585" max="14585" width="7" style="312" customWidth="1"/>
    <col min="14586" max="14586" width="6" style="312" customWidth="1"/>
    <col min="14587" max="14587" width="7.7109375" style="312" customWidth="1"/>
    <col min="14588" max="14618" width="3.42578125" style="312" customWidth="1"/>
    <col min="14619" max="14619" width="4.5703125" style="312" customWidth="1"/>
    <col min="14620" max="14620" width="6.7109375" style="312" customWidth="1"/>
    <col min="14621" max="14621" width="8" style="312" customWidth="1"/>
    <col min="14622" max="14622" width="8.28515625" style="312" customWidth="1"/>
    <col min="14623" max="14631" width="3.42578125" style="312" customWidth="1"/>
    <col min="14632" max="14632" width="4.28515625" style="312" customWidth="1"/>
    <col min="14633" max="14633" width="10.28515625" style="312" customWidth="1"/>
    <col min="14634" max="14634" width="7" style="312" customWidth="1"/>
    <col min="14635" max="14657" width="9.140625" style="312" customWidth="1"/>
    <col min="14658" max="14833" width="9.140625" style="312"/>
    <col min="14834" max="14834" width="5.28515625" style="312" customWidth="1"/>
    <col min="14835" max="14835" width="9.140625" style="312" hidden="1" customWidth="1"/>
    <col min="14836" max="14836" width="17.42578125" style="312" customWidth="1"/>
    <col min="14837" max="14837" width="10" style="312" bestFit="1" customWidth="1"/>
    <col min="14838" max="14838" width="7.85546875" style="312" customWidth="1"/>
    <col min="14839" max="14839" width="6.42578125" style="312" customWidth="1"/>
    <col min="14840" max="14840" width="9.140625" style="312" hidden="1" customWidth="1"/>
    <col min="14841" max="14841" width="7" style="312" customWidth="1"/>
    <col min="14842" max="14842" width="6" style="312" customWidth="1"/>
    <col min="14843" max="14843" width="7.7109375" style="312" customWidth="1"/>
    <col min="14844" max="14874" width="3.42578125" style="312" customWidth="1"/>
    <col min="14875" max="14875" width="4.5703125" style="312" customWidth="1"/>
    <col min="14876" max="14876" width="6.7109375" style="312" customWidth="1"/>
    <col min="14877" max="14877" width="8" style="312" customWidth="1"/>
    <col min="14878" max="14878" width="8.28515625" style="312" customWidth="1"/>
    <col min="14879" max="14887" width="3.42578125" style="312" customWidth="1"/>
    <col min="14888" max="14888" width="4.28515625" style="312" customWidth="1"/>
    <col min="14889" max="14889" width="10.28515625" style="312" customWidth="1"/>
    <col min="14890" max="14890" width="7" style="312" customWidth="1"/>
    <col min="14891" max="14913" width="9.140625" style="312" customWidth="1"/>
    <col min="14914" max="15089" width="9.140625" style="312"/>
    <col min="15090" max="15090" width="5.28515625" style="312" customWidth="1"/>
    <col min="15091" max="15091" width="9.140625" style="312" hidden="1" customWidth="1"/>
    <col min="15092" max="15092" width="17.42578125" style="312" customWidth="1"/>
    <col min="15093" max="15093" width="10" style="312" bestFit="1" customWidth="1"/>
    <col min="15094" max="15094" width="7.85546875" style="312" customWidth="1"/>
    <col min="15095" max="15095" width="6.42578125" style="312" customWidth="1"/>
    <col min="15096" max="15096" width="9.140625" style="312" hidden="1" customWidth="1"/>
    <col min="15097" max="15097" width="7" style="312" customWidth="1"/>
    <col min="15098" max="15098" width="6" style="312" customWidth="1"/>
    <col min="15099" max="15099" width="7.7109375" style="312" customWidth="1"/>
    <col min="15100" max="15130" width="3.42578125" style="312" customWidth="1"/>
    <col min="15131" max="15131" width="4.5703125" style="312" customWidth="1"/>
    <col min="15132" max="15132" width="6.7109375" style="312" customWidth="1"/>
    <col min="15133" max="15133" width="8" style="312" customWidth="1"/>
    <col min="15134" max="15134" width="8.28515625" style="312" customWidth="1"/>
    <col min="15135" max="15143" width="3.42578125" style="312" customWidth="1"/>
    <col min="15144" max="15144" width="4.28515625" style="312" customWidth="1"/>
    <col min="15145" max="15145" width="10.28515625" style="312" customWidth="1"/>
    <col min="15146" max="15146" width="7" style="312" customWidth="1"/>
    <col min="15147" max="15169" width="9.140625" style="312" customWidth="1"/>
    <col min="15170" max="15345" width="9.140625" style="312"/>
    <col min="15346" max="15346" width="5.28515625" style="312" customWidth="1"/>
    <col min="15347" max="15347" width="9.140625" style="312" hidden="1" customWidth="1"/>
    <col min="15348" max="15348" width="17.42578125" style="312" customWidth="1"/>
    <col min="15349" max="15349" width="10" style="312" bestFit="1" customWidth="1"/>
    <col min="15350" max="15350" width="7.85546875" style="312" customWidth="1"/>
    <col min="15351" max="15351" width="6.42578125" style="312" customWidth="1"/>
    <col min="15352" max="15352" width="9.140625" style="312" hidden="1" customWidth="1"/>
    <col min="15353" max="15353" width="7" style="312" customWidth="1"/>
    <col min="15354" max="15354" width="6" style="312" customWidth="1"/>
    <col min="15355" max="15355" width="7.7109375" style="312" customWidth="1"/>
    <col min="15356" max="15386" width="3.42578125" style="312" customWidth="1"/>
    <col min="15387" max="15387" width="4.5703125" style="312" customWidth="1"/>
    <col min="15388" max="15388" width="6.7109375" style="312" customWidth="1"/>
    <col min="15389" max="15389" width="8" style="312" customWidth="1"/>
    <col min="15390" max="15390" width="8.28515625" style="312" customWidth="1"/>
    <col min="15391" max="15399" width="3.42578125" style="312" customWidth="1"/>
    <col min="15400" max="15400" width="4.28515625" style="312" customWidth="1"/>
    <col min="15401" max="15401" width="10.28515625" style="312" customWidth="1"/>
    <col min="15402" max="15402" width="7" style="312" customWidth="1"/>
    <col min="15403" max="15425" width="9.140625" style="312" customWidth="1"/>
    <col min="15426" max="15601" width="9.140625" style="312"/>
    <col min="15602" max="15602" width="5.28515625" style="312" customWidth="1"/>
    <col min="15603" max="15603" width="9.140625" style="312" hidden="1" customWidth="1"/>
    <col min="15604" max="15604" width="17.42578125" style="312" customWidth="1"/>
    <col min="15605" max="15605" width="10" style="312" bestFit="1" customWidth="1"/>
    <col min="15606" max="15606" width="7.85546875" style="312" customWidth="1"/>
    <col min="15607" max="15607" width="6.42578125" style="312" customWidth="1"/>
    <col min="15608" max="15608" width="9.140625" style="312" hidden="1" customWidth="1"/>
    <col min="15609" max="15609" width="7" style="312" customWidth="1"/>
    <col min="15610" max="15610" width="6" style="312" customWidth="1"/>
    <col min="15611" max="15611" width="7.7109375" style="312" customWidth="1"/>
    <col min="15612" max="15642" width="3.42578125" style="312" customWidth="1"/>
    <col min="15643" max="15643" width="4.5703125" style="312" customWidth="1"/>
    <col min="15644" max="15644" width="6.7109375" style="312" customWidth="1"/>
    <col min="15645" max="15645" width="8" style="312" customWidth="1"/>
    <col min="15646" max="15646" width="8.28515625" style="312" customWidth="1"/>
    <col min="15647" max="15655" width="3.42578125" style="312" customWidth="1"/>
    <col min="15656" max="15656" width="4.28515625" style="312" customWidth="1"/>
    <col min="15657" max="15657" width="10.28515625" style="312" customWidth="1"/>
    <col min="15658" max="15658" width="7" style="312" customWidth="1"/>
    <col min="15659" max="15681" width="9.140625" style="312" customWidth="1"/>
    <col min="15682" max="15857" width="9.140625" style="312"/>
    <col min="15858" max="15858" width="5.28515625" style="312" customWidth="1"/>
    <col min="15859" max="15859" width="9.140625" style="312" hidden="1" customWidth="1"/>
    <col min="15860" max="15860" width="17.42578125" style="312" customWidth="1"/>
    <col min="15861" max="15861" width="10" style="312" bestFit="1" customWidth="1"/>
    <col min="15862" max="15862" width="7.85546875" style="312" customWidth="1"/>
    <col min="15863" max="15863" width="6.42578125" style="312" customWidth="1"/>
    <col min="15864" max="15864" width="9.140625" style="312" hidden="1" customWidth="1"/>
    <col min="15865" max="15865" width="7" style="312" customWidth="1"/>
    <col min="15866" max="15866" width="6" style="312" customWidth="1"/>
    <col min="15867" max="15867" width="7.7109375" style="312" customWidth="1"/>
    <col min="15868" max="15898" width="3.42578125" style="312" customWidth="1"/>
    <col min="15899" max="15899" width="4.5703125" style="312" customWidth="1"/>
    <col min="15900" max="15900" width="6.7109375" style="312" customWidth="1"/>
    <col min="15901" max="15901" width="8" style="312" customWidth="1"/>
    <col min="15902" max="15902" width="8.28515625" style="312" customWidth="1"/>
    <col min="15903" max="15911" width="3.42578125" style="312" customWidth="1"/>
    <col min="15912" max="15912" width="4.28515625" style="312" customWidth="1"/>
    <col min="15913" max="15913" width="10.28515625" style="312" customWidth="1"/>
    <col min="15914" max="15914" width="7" style="312" customWidth="1"/>
    <col min="15915" max="15937" width="9.140625" style="312" customWidth="1"/>
    <col min="15938" max="16113" width="9.140625" style="312"/>
    <col min="16114" max="16114" width="5.28515625" style="312" customWidth="1"/>
    <col min="16115" max="16115" width="9.140625" style="312" hidden="1" customWidth="1"/>
    <col min="16116" max="16116" width="17.42578125" style="312" customWidth="1"/>
    <col min="16117" max="16117" width="10" style="312" bestFit="1" customWidth="1"/>
    <col min="16118" max="16118" width="7.85546875" style="312" customWidth="1"/>
    <col min="16119" max="16119" width="6.42578125" style="312" customWidth="1"/>
    <col min="16120" max="16120" width="9.140625" style="312" hidden="1" customWidth="1"/>
    <col min="16121" max="16121" width="7" style="312" customWidth="1"/>
    <col min="16122" max="16122" width="6" style="312" customWidth="1"/>
    <col min="16123" max="16123" width="7.7109375" style="312" customWidth="1"/>
    <col min="16124" max="16154" width="3.42578125" style="312" customWidth="1"/>
    <col min="16155" max="16155" width="4.5703125" style="312" customWidth="1"/>
    <col min="16156" max="16156" width="6.7109375" style="312" customWidth="1"/>
    <col min="16157" max="16157" width="8" style="312" customWidth="1"/>
    <col min="16158" max="16158" width="8.28515625" style="312" customWidth="1"/>
    <col min="16159" max="16167" width="3.42578125" style="312" customWidth="1"/>
    <col min="16168" max="16168" width="4.28515625" style="312" customWidth="1"/>
    <col min="16169" max="16169" width="10.28515625" style="312" customWidth="1"/>
    <col min="16170" max="16170" width="7" style="312" customWidth="1"/>
    <col min="16171" max="16193" width="9.140625" style="312" customWidth="1"/>
    <col min="16194" max="16384" width="9.140625" style="312"/>
  </cols>
  <sheetData>
    <row r="1" spans="1:52" ht="23.25" x14ac:dyDescent="0.35">
      <c r="A1" s="313"/>
      <c r="B1" s="314"/>
      <c r="C1" s="314" t="s">
        <v>0</v>
      </c>
      <c r="D1" s="314"/>
      <c r="E1" s="392"/>
      <c r="F1" s="314"/>
      <c r="G1" s="314"/>
      <c r="H1" s="449">
        <v>41537</v>
      </c>
      <c r="I1" s="441"/>
      <c r="J1" s="441"/>
      <c r="K1" s="312"/>
      <c r="P1" s="441"/>
      <c r="Q1" s="441"/>
      <c r="R1" s="312"/>
      <c r="U1" s="463"/>
      <c r="Z1" s="405" t="s">
        <v>252</v>
      </c>
      <c r="AK1" s="312"/>
      <c r="AM1" s="312"/>
      <c r="AN1" s="312"/>
    </row>
    <row r="2" spans="1:52" ht="23.25" x14ac:dyDescent="0.35">
      <c r="A2" s="316"/>
      <c r="B2" s="317"/>
      <c r="C2" s="317" t="s">
        <v>1</v>
      </c>
      <c r="D2" s="464">
        <v>41537</v>
      </c>
      <c r="E2" s="312"/>
      <c r="F2" s="318"/>
      <c r="G2" s="319"/>
      <c r="H2" s="319"/>
      <c r="I2" s="312"/>
      <c r="J2" s="312"/>
      <c r="K2" s="312"/>
      <c r="R2" s="312"/>
      <c r="AK2" s="312"/>
      <c r="AM2" s="312"/>
      <c r="AN2" s="312"/>
      <c r="AW2" s="320" t="s">
        <v>2</v>
      </c>
      <c r="AX2" s="321" t="s">
        <v>3</v>
      </c>
      <c r="AY2" s="315"/>
    </row>
    <row r="3" spans="1:52" s="323" customFormat="1" ht="15" customHeight="1" x14ac:dyDescent="0.25">
      <c r="A3" s="322"/>
      <c r="B3" s="323">
        <v>1</v>
      </c>
      <c r="E3" s="393"/>
      <c r="H3" s="324"/>
      <c r="I3" s="325"/>
      <c r="J3" s="475" t="s">
        <v>315</v>
      </c>
      <c r="K3" s="475"/>
      <c r="L3" s="475"/>
      <c r="M3" s="475"/>
      <c r="N3" s="475"/>
      <c r="O3" s="475"/>
      <c r="P3" s="475"/>
      <c r="Q3" s="475"/>
      <c r="R3" s="475"/>
      <c r="S3" s="475"/>
      <c r="T3" s="475"/>
      <c r="U3" s="475"/>
      <c r="V3" s="475"/>
      <c r="W3" s="475"/>
      <c r="X3" s="413"/>
      <c r="Y3" s="413"/>
      <c r="Z3" s="413"/>
      <c r="AA3" s="413"/>
      <c r="AB3" s="427"/>
      <c r="AC3" s="326"/>
      <c r="AD3" s="326"/>
      <c r="AE3" s="326"/>
      <c r="AF3" s="326"/>
      <c r="AG3" s="326"/>
      <c r="AH3" s="326" t="s">
        <v>5</v>
      </c>
      <c r="AI3" s="326"/>
      <c r="AJ3" s="326"/>
      <c r="AK3" s="326"/>
      <c r="AL3" s="326"/>
      <c r="AM3" s="465">
        <v>41537</v>
      </c>
      <c r="AN3" s="326"/>
      <c r="AO3" s="326"/>
      <c r="AP3" s="326"/>
      <c r="AQ3" s="326"/>
      <c r="AR3" s="327"/>
      <c r="AT3" s="443"/>
      <c r="AU3" s="324"/>
      <c r="AW3" s="328"/>
      <c r="AX3" s="321" t="s">
        <v>6</v>
      </c>
      <c r="AY3" s="328"/>
    </row>
    <row r="4" spans="1:52" ht="67.5" x14ac:dyDescent="0.25">
      <c r="A4" s="329"/>
      <c r="B4" s="330" t="s">
        <v>7</v>
      </c>
      <c r="C4" s="329" t="s">
        <v>8</v>
      </c>
      <c r="D4" s="329" t="s">
        <v>9</v>
      </c>
      <c r="E4" s="394" t="s">
        <v>10</v>
      </c>
      <c r="F4" s="395" t="s">
        <v>303</v>
      </c>
      <c r="G4" s="331" t="s">
        <v>12</v>
      </c>
      <c r="H4" s="331" t="s">
        <v>304</v>
      </c>
      <c r="I4" s="333" t="s">
        <v>305</v>
      </c>
      <c r="J4" s="332" t="s">
        <v>306</v>
      </c>
      <c r="K4" s="334">
        <v>19</v>
      </c>
      <c r="L4" s="334">
        <v>20</v>
      </c>
      <c r="M4" s="334">
        <v>21</v>
      </c>
      <c r="N4" s="334">
        <v>22</v>
      </c>
      <c r="O4" s="334">
        <v>23</v>
      </c>
      <c r="P4" s="459">
        <v>24</v>
      </c>
      <c r="Q4" s="459">
        <v>25</v>
      </c>
      <c r="R4" s="334">
        <v>26</v>
      </c>
      <c r="S4" s="334">
        <v>27</v>
      </c>
      <c r="T4" s="334">
        <v>28</v>
      </c>
      <c r="U4" s="334">
        <v>29</v>
      </c>
      <c r="V4" s="334">
        <v>30</v>
      </c>
      <c r="W4" s="334">
        <v>31</v>
      </c>
      <c r="X4" s="458">
        <v>1</v>
      </c>
      <c r="Y4" s="334">
        <v>2</v>
      </c>
      <c r="Z4" s="334">
        <v>3</v>
      </c>
      <c r="AA4" s="334">
        <v>4</v>
      </c>
      <c r="AB4" s="334">
        <v>5</v>
      </c>
      <c r="AC4" s="334">
        <v>6</v>
      </c>
      <c r="AD4" s="334">
        <v>7</v>
      </c>
      <c r="AE4" s="334">
        <v>8</v>
      </c>
      <c r="AF4" s="334">
        <v>9</v>
      </c>
      <c r="AG4" s="334">
        <v>10</v>
      </c>
      <c r="AH4" s="334">
        <v>11</v>
      </c>
      <c r="AI4" s="334">
        <v>12</v>
      </c>
      <c r="AJ4" s="334">
        <v>13</v>
      </c>
      <c r="AK4" s="334">
        <v>14</v>
      </c>
      <c r="AL4" s="334">
        <v>15</v>
      </c>
      <c r="AM4" s="334">
        <v>16</v>
      </c>
      <c r="AN4" s="334">
        <v>17</v>
      </c>
      <c r="AO4" s="334">
        <v>18</v>
      </c>
      <c r="AP4" s="334">
        <v>19</v>
      </c>
      <c r="AQ4" s="334">
        <v>20</v>
      </c>
      <c r="AR4" s="335" t="s">
        <v>15</v>
      </c>
      <c r="AS4" s="336" t="s">
        <v>16</v>
      </c>
      <c r="AT4" s="444" t="s">
        <v>307</v>
      </c>
      <c r="AU4" s="337" t="s">
        <v>308</v>
      </c>
      <c r="AV4" s="338" t="s">
        <v>19</v>
      </c>
    </row>
    <row r="5" spans="1:52" x14ac:dyDescent="0.25">
      <c r="A5" s="339">
        <v>1</v>
      </c>
      <c r="B5" s="340"/>
      <c r="C5" s="341" t="s">
        <v>20</v>
      </c>
      <c r="D5" s="340"/>
      <c r="E5" s="389"/>
      <c r="F5" s="341"/>
      <c r="G5" s="341"/>
      <c r="H5" s="341"/>
      <c r="I5" s="342"/>
      <c r="J5" s="454"/>
      <c r="K5" s="343"/>
      <c r="L5" s="343"/>
      <c r="M5" s="343"/>
      <c r="N5" s="343"/>
      <c r="O5" s="343"/>
      <c r="P5" s="450"/>
      <c r="Q5" s="450"/>
      <c r="R5" s="386"/>
      <c r="S5" s="343"/>
      <c r="T5" s="343"/>
      <c r="U5" s="343"/>
      <c r="V5" s="343"/>
      <c r="W5" s="400"/>
      <c r="X5" s="400"/>
      <c r="Y5" s="433" t="s">
        <v>309</v>
      </c>
      <c r="Z5" s="386"/>
      <c r="AA5" s="343"/>
      <c r="AB5" s="343"/>
      <c r="AC5" s="343"/>
      <c r="AD5" s="400"/>
      <c r="AE5" s="400"/>
      <c r="AF5" s="354"/>
      <c r="AG5" s="343"/>
      <c r="AH5" s="343"/>
      <c r="AI5" s="343"/>
      <c r="AJ5" s="343"/>
      <c r="AK5" s="400"/>
      <c r="AL5" s="400"/>
      <c r="AM5" s="343"/>
      <c r="AN5" s="343"/>
      <c r="AO5" s="343"/>
      <c r="AP5" s="343"/>
      <c r="AQ5" s="343"/>
      <c r="AR5" s="341"/>
      <c r="AS5" s="341"/>
      <c r="AT5" s="445"/>
      <c r="AU5" s="344"/>
      <c r="AV5" s="345"/>
      <c r="AX5" s="346" t="s">
        <v>21</v>
      </c>
      <c r="AY5" s="346"/>
      <c r="AZ5" s="346"/>
    </row>
    <row r="6" spans="1:52" x14ac:dyDescent="0.25">
      <c r="A6" s="347">
        <v>1</v>
      </c>
      <c r="B6" s="348" t="s">
        <v>22</v>
      </c>
      <c r="C6" s="349" t="s">
        <v>23</v>
      </c>
      <c r="D6" s="349" t="s">
        <v>24</v>
      </c>
      <c r="E6" s="388">
        <v>39295</v>
      </c>
      <c r="F6" s="350">
        <f>VLOOKUP(B6,'August,2013'!$B$6:$AP$108,41,0)</f>
        <v>4.5</v>
      </c>
      <c r="G6" s="350"/>
      <c r="H6" s="351">
        <v>1</v>
      </c>
      <c r="I6" s="352">
        <f>F6+G6+H6</f>
        <v>5.5</v>
      </c>
      <c r="J6" s="352"/>
      <c r="K6" s="312"/>
      <c r="L6" s="355"/>
      <c r="M6" s="355"/>
      <c r="N6" s="355"/>
      <c r="O6" s="355"/>
      <c r="P6" s="451"/>
      <c r="Q6" s="451"/>
      <c r="R6" s="406"/>
      <c r="S6" s="353"/>
      <c r="T6" s="353"/>
      <c r="U6" s="353"/>
      <c r="V6" s="353">
        <v>0.5</v>
      </c>
      <c r="W6" s="401"/>
      <c r="X6" s="401"/>
      <c r="Y6" s="434"/>
      <c r="Z6" s="406">
        <v>1</v>
      </c>
      <c r="AA6" s="353"/>
      <c r="AB6" s="354"/>
      <c r="AC6" s="354"/>
      <c r="AD6" s="404"/>
      <c r="AE6" s="404"/>
      <c r="AF6" s="354" t="s">
        <v>252</v>
      </c>
      <c r="AG6" s="354"/>
      <c r="AH6" s="354"/>
      <c r="AI6" s="354"/>
      <c r="AJ6" s="354"/>
      <c r="AK6" s="404"/>
      <c r="AL6" s="404"/>
      <c r="AM6" s="355"/>
      <c r="AN6" s="355"/>
      <c r="AO6" s="355"/>
      <c r="AP6" s="354"/>
      <c r="AQ6" s="355"/>
      <c r="AR6" s="356">
        <f t="shared" ref="AR6:AR37" si="0">SUM(J6:AQ6)</f>
        <v>1.5</v>
      </c>
      <c r="AS6" s="357">
        <f t="shared" ref="AS6:AS37" si="1">I6-AR6</f>
        <v>4</v>
      </c>
      <c r="AT6" s="462">
        <f>IF(AS6&lt;0,AS6,0)</f>
        <v>0</v>
      </c>
      <c r="AU6" s="460">
        <f>AS6-AT6</f>
        <v>4</v>
      </c>
      <c r="AV6" s="358"/>
      <c r="AX6" s="359" t="s">
        <v>25</v>
      </c>
      <c r="AY6" s="359"/>
      <c r="AZ6" s="359"/>
    </row>
    <row r="7" spans="1:52" x14ac:dyDescent="0.25">
      <c r="A7" s="339">
        <v>2</v>
      </c>
      <c r="B7" s="340"/>
      <c r="C7" s="341" t="s">
        <v>29</v>
      </c>
      <c r="D7" s="340"/>
      <c r="E7" s="389"/>
      <c r="F7" s="350"/>
      <c r="G7" s="341"/>
      <c r="H7" s="341"/>
      <c r="I7" s="352">
        <f t="shared" ref="I7:I70" si="2">F7+G7+H7</f>
        <v>0</v>
      </c>
      <c r="J7" s="454"/>
      <c r="K7" s="343"/>
      <c r="L7" s="343"/>
      <c r="M7" s="343"/>
      <c r="N7" s="343"/>
      <c r="P7" s="450"/>
      <c r="Q7" s="450"/>
      <c r="R7" s="386"/>
      <c r="S7" s="343"/>
      <c r="T7" s="343"/>
      <c r="U7" s="343"/>
      <c r="V7" s="343"/>
      <c r="W7" s="400"/>
      <c r="X7" s="400"/>
      <c r="Y7" s="433"/>
      <c r="Z7" s="386"/>
      <c r="AA7" s="343"/>
      <c r="AB7" s="343"/>
      <c r="AC7" s="343"/>
      <c r="AD7" s="400"/>
      <c r="AE7" s="400"/>
      <c r="AF7" s="343"/>
      <c r="AG7" s="343"/>
      <c r="AH7" s="343"/>
      <c r="AI7" s="343"/>
      <c r="AJ7" s="343"/>
      <c r="AK7" s="400"/>
      <c r="AL7" s="400"/>
      <c r="AM7" s="343"/>
      <c r="AN7" s="343"/>
      <c r="AO7" s="343"/>
      <c r="AP7" s="343"/>
      <c r="AQ7" s="343"/>
      <c r="AR7" s="356">
        <f t="shared" si="0"/>
        <v>0</v>
      </c>
      <c r="AS7" s="357">
        <f t="shared" si="1"/>
        <v>0</v>
      </c>
      <c r="AT7" s="462">
        <f t="shared" ref="AT7:AT70" si="3">IF(AS7&lt;0,AS7,0)</f>
        <v>0</v>
      </c>
      <c r="AU7" s="460">
        <f t="shared" ref="AU7:AU70" si="4">AS7-AT7</f>
        <v>0</v>
      </c>
      <c r="AV7" s="345"/>
      <c r="AX7" s="361" t="s">
        <v>30</v>
      </c>
      <c r="AY7" s="361"/>
      <c r="AZ7" s="361"/>
    </row>
    <row r="8" spans="1:52" x14ac:dyDescent="0.25">
      <c r="A8" s="347">
        <v>2</v>
      </c>
      <c r="B8" s="348" t="s">
        <v>31</v>
      </c>
      <c r="C8" s="349" t="s">
        <v>32</v>
      </c>
      <c r="D8" s="349" t="s">
        <v>33</v>
      </c>
      <c r="E8" s="388">
        <v>40553</v>
      </c>
      <c r="F8" s="350">
        <f>VLOOKUP(B8,'August,2013'!$B$6:$AP$108,41,0)</f>
        <v>5</v>
      </c>
      <c r="G8" s="350"/>
      <c r="H8" s="351">
        <v>1</v>
      </c>
      <c r="I8" s="352">
        <f t="shared" si="2"/>
        <v>6</v>
      </c>
      <c r="J8" s="352"/>
      <c r="K8" s="354">
        <v>0.5</v>
      </c>
      <c r="L8" s="354"/>
      <c r="M8" s="354"/>
      <c r="N8" s="354"/>
      <c r="O8" s="354"/>
      <c r="P8" s="451"/>
      <c r="Q8" s="451"/>
      <c r="R8" s="406">
        <v>0.5</v>
      </c>
      <c r="S8" s="353"/>
      <c r="T8" s="353"/>
      <c r="U8" s="353"/>
      <c r="V8" s="353"/>
      <c r="W8" s="401"/>
      <c r="X8" s="401"/>
      <c r="Y8" s="434"/>
      <c r="Z8" s="406"/>
      <c r="AA8" s="353"/>
      <c r="AB8" s="354"/>
      <c r="AC8" s="354"/>
      <c r="AD8" s="404"/>
      <c r="AE8" s="404"/>
      <c r="AF8" s="354">
        <v>0.5</v>
      </c>
      <c r="AG8" s="354"/>
      <c r="AH8" s="354"/>
      <c r="AI8" s="354"/>
      <c r="AJ8" s="354"/>
      <c r="AK8" s="404"/>
      <c r="AL8" s="404"/>
      <c r="AM8" s="354"/>
      <c r="AN8" s="354"/>
      <c r="AO8" s="354"/>
      <c r="AP8" s="354"/>
      <c r="AQ8" s="354"/>
      <c r="AR8" s="356">
        <f t="shared" si="0"/>
        <v>1.5</v>
      </c>
      <c r="AS8" s="357">
        <f t="shared" si="1"/>
        <v>4.5</v>
      </c>
      <c r="AT8" s="462">
        <f t="shared" si="3"/>
        <v>0</v>
      </c>
      <c r="AU8" s="460">
        <f t="shared" si="4"/>
        <v>4.5</v>
      </c>
      <c r="AV8" s="358"/>
      <c r="AX8" s="312" t="s">
        <v>179</v>
      </c>
    </row>
    <row r="9" spans="1:52" x14ac:dyDescent="0.25">
      <c r="A9" s="347">
        <v>3</v>
      </c>
      <c r="B9" s="348" t="s">
        <v>34</v>
      </c>
      <c r="C9" s="362" t="s">
        <v>35</v>
      </c>
      <c r="D9" s="349" t="s">
        <v>36</v>
      </c>
      <c r="E9" s="388">
        <v>40364</v>
      </c>
      <c r="F9" s="350">
        <f>VLOOKUP(B9,'August,2013'!$B$6:$AP$108,41,0)</f>
        <v>12.5</v>
      </c>
      <c r="G9" s="350"/>
      <c r="H9" s="351">
        <v>1</v>
      </c>
      <c r="I9" s="352">
        <f t="shared" si="2"/>
        <v>13.5</v>
      </c>
      <c r="J9" s="352"/>
      <c r="K9" s="354"/>
      <c r="L9" s="354"/>
      <c r="M9" s="354"/>
      <c r="N9" s="354"/>
      <c r="O9" s="354"/>
      <c r="P9" s="451"/>
      <c r="Q9" s="451"/>
      <c r="R9" s="406"/>
      <c r="S9" s="353"/>
      <c r="T9" s="353"/>
      <c r="U9" s="353"/>
      <c r="V9" s="353"/>
      <c r="W9" s="401"/>
      <c r="X9" s="401"/>
      <c r="Y9" s="434"/>
      <c r="Z9" s="406"/>
      <c r="AA9" s="353"/>
      <c r="AB9" s="354"/>
      <c r="AC9" s="354"/>
      <c r="AD9" s="404"/>
      <c r="AE9" s="404"/>
      <c r="AF9" s="354"/>
      <c r="AG9" s="354"/>
      <c r="AH9" s="354"/>
      <c r="AI9" s="354"/>
      <c r="AJ9" s="354"/>
      <c r="AK9" s="404"/>
      <c r="AL9" s="404"/>
      <c r="AM9" s="354"/>
      <c r="AN9" s="354"/>
      <c r="AO9" s="354"/>
      <c r="AP9" s="354"/>
      <c r="AQ9" s="354"/>
      <c r="AR9" s="356">
        <f t="shared" si="0"/>
        <v>0</v>
      </c>
      <c r="AS9" s="357">
        <f t="shared" si="1"/>
        <v>13.5</v>
      </c>
      <c r="AT9" s="462">
        <f t="shared" si="3"/>
        <v>0</v>
      </c>
      <c r="AU9" s="460">
        <f t="shared" si="4"/>
        <v>13.5</v>
      </c>
      <c r="AV9" s="358"/>
    </row>
    <row r="10" spans="1:52" x14ac:dyDescent="0.25">
      <c r="A10" s="347">
        <v>4</v>
      </c>
      <c r="B10" s="348" t="s">
        <v>37</v>
      </c>
      <c r="C10" s="362" t="s">
        <v>38</v>
      </c>
      <c r="D10" s="349" t="s">
        <v>39</v>
      </c>
      <c r="E10" s="388">
        <v>40369</v>
      </c>
      <c r="F10" s="350">
        <f>VLOOKUP(B10,'August,2013'!$B$6:$AP$108,41,0)</f>
        <v>5.5</v>
      </c>
      <c r="G10" s="350"/>
      <c r="H10" s="351">
        <v>1</v>
      </c>
      <c r="I10" s="352">
        <f t="shared" si="2"/>
        <v>6.5</v>
      </c>
      <c r="J10" s="352"/>
      <c r="K10" s="354">
        <v>1</v>
      </c>
      <c r="L10" s="354">
        <v>1</v>
      </c>
      <c r="M10" s="354">
        <v>1</v>
      </c>
      <c r="N10" s="354">
        <v>1</v>
      </c>
      <c r="O10" s="354">
        <v>1</v>
      </c>
      <c r="P10" s="451"/>
      <c r="Q10" s="451"/>
      <c r="R10" s="406">
        <v>0.5</v>
      </c>
      <c r="S10" s="353"/>
      <c r="T10" s="353"/>
      <c r="U10" s="353"/>
      <c r="V10" s="353"/>
      <c r="W10" s="401"/>
      <c r="X10" s="401"/>
      <c r="Y10" s="434"/>
      <c r="Z10" s="406"/>
      <c r="AA10" s="353"/>
      <c r="AB10" s="354"/>
      <c r="AC10" s="354"/>
      <c r="AD10" s="404"/>
      <c r="AE10" s="404"/>
      <c r="AF10" s="354"/>
      <c r="AG10" s="354"/>
      <c r="AH10" s="354"/>
      <c r="AI10" s="354"/>
      <c r="AJ10" s="354"/>
      <c r="AK10" s="404"/>
      <c r="AL10" s="404"/>
      <c r="AM10" s="354"/>
      <c r="AN10" s="354"/>
      <c r="AO10" s="354"/>
      <c r="AP10" s="354"/>
      <c r="AQ10" s="354">
        <v>1</v>
      </c>
      <c r="AR10" s="356">
        <f t="shared" si="0"/>
        <v>6.5</v>
      </c>
      <c r="AS10" s="357">
        <f t="shared" si="1"/>
        <v>0</v>
      </c>
      <c r="AT10" s="462">
        <f t="shared" si="3"/>
        <v>0</v>
      </c>
      <c r="AU10" s="460">
        <f t="shared" si="4"/>
        <v>0</v>
      </c>
      <c r="AV10" s="358"/>
    </row>
    <row r="11" spans="1:52" x14ac:dyDescent="0.25">
      <c r="A11" s="347">
        <v>5</v>
      </c>
      <c r="B11" s="348" t="s">
        <v>40</v>
      </c>
      <c r="C11" s="363" t="s">
        <v>41</v>
      </c>
      <c r="D11" s="349" t="s">
        <v>42</v>
      </c>
      <c r="E11" s="388">
        <v>40969</v>
      </c>
      <c r="F11" s="350">
        <f>VLOOKUP(B11,'August,2013'!$B$6:$AP$108,41,0)</f>
        <v>2</v>
      </c>
      <c r="G11" s="350"/>
      <c r="H11" s="351">
        <v>1</v>
      </c>
      <c r="I11" s="352">
        <f t="shared" si="2"/>
        <v>3</v>
      </c>
      <c r="J11" s="352"/>
      <c r="K11" s="354"/>
      <c r="L11" s="354"/>
      <c r="M11" s="354"/>
      <c r="N11" s="354"/>
      <c r="O11" s="354"/>
      <c r="P11" s="451"/>
      <c r="Q11" s="451"/>
      <c r="R11" s="406"/>
      <c r="S11" s="353"/>
      <c r="T11" s="353"/>
      <c r="U11" s="353"/>
      <c r="V11" s="353"/>
      <c r="W11" s="401"/>
      <c r="X11" s="401"/>
      <c r="Y11" s="434"/>
      <c r="Z11" s="406"/>
      <c r="AA11" s="353">
        <v>1</v>
      </c>
      <c r="AB11" s="354">
        <v>1</v>
      </c>
      <c r="AC11" s="354">
        <v>1</v>
      </c>
      <c r="AD11" s="404"/>
      <c r="AE11" s="404"/>
      <c r="AF11" s="354"/>
      <c r="AG11" s="354"/>
      <c r="AH11" s="354"/>
      <c r="AI11" s="354"/>
      <c r="AJ11" s="354"/>
      <c r="AK11" s="404"/>
      <c r="AL11" s="404"/>
      <c r="AM11" s="354"/>
      <c r="AN11" s="354"/>
      <c r="AO11" s="354"/>
      <c r="AP11" s="354"/>
      <c r="AQ11" s="354"/>
      <c r="AR11" s="356">
        <f t="shared" si="0"/>
        <v>3</v>
      </c>
      <c r="AS11" s="357">
        <f t="shared" si="1"/>
        <v>0</v>
      </c>
      <c r="AT11" s="462">
        <f t="shared" si="3"/>
        <v>0</v>
      </c>
      <c r="AU11" s="460">
        <f t="shared" si="4"/>
        <v>0</v>
      </c>
      <c r="AV11" s="358"/>
      <c r="AX11" s="312" t="s">
        <v>229</v>
      </c>
    </row>
    <row r="12" spans="1:52" x14ac:dyDescent="0.25">
      <c r="A12" s="347">
        <v>6</v>
      </c>
      <c r="B12" s="348" t="s">
        <v>43</v>
      </c>
      <c r="C12" s="363" t="s">
        <v>44</v>
      </c>
      <c r="D12" s="349" t="s">
        <v>45</v>
      </c>
      <c r="E12" s="388">
        <v>40973</v>
      </c>
      <c r="F12" s="350">
        <f>VLOOKUP(B12,'August,2013'!$B$6:$AP$108,41,0)</f>
        <v>26.5</v>
      </c>
      <c r="G12" s="364"/>
      <c r="H12" s="351">
        <v>1</v>
      </c>
      <c r="I12" s="352">
        <f t="shared" si="2"/>
        <v>27.5</v>
      </c>
      <c r="J12" s="352"/>
      <c r="K12" s="354"/>
      <c r="L12" s="354"/>
      <c r="M12" s="354"/>
      <c r="N12" s="354"/>
      <c r="O12" s="354"/>
      <c r="P12" s="451"/>
      <c r="Q12" s="451"/>
      <c r="R12" s="406">
        <v>1</v>
      </c>
      <c r="S12" s="353"/>
      <c r="T12" s="353"/>
      <c r="U12" s="353"/>
      <c r="V12" s="353"/>
      <c r="W12" s="401"/>
      <c r="X12" s="401"/>
      <c r="Y12" s="434"/>
      <c r="Z12" s="406"/>
      <c r="AA12" s="353"/>
      <c r="AB12" s="354"/>
      <c r="AC12" s="354"/>
      <c r="AD12" s="404"/>
      <c r="AE12" s="404"/>
      <c r="AF12" s="354"/>
      <c r="AG12" s="354"/>
      <c r="AH12" s="354"/>
      <c r="AI12" s="354"/>
      <c r="AJ12" s="354"/>
      <c r="AK12" s="404"/>
      <c r="AL12" s="404"/>
      <c r="AM12" s="354"/>
      <c r="AN12" s="354"/>
      <c r="AO12" s="354"/>
      <c r="AP12" s="354"/>
      <c r="AQ12" s="354"/>
      <c r="AR12" s="356">
        <f t="shared" si="0"/>
        <v>1</v>
      </c>
      <c r="AS12" s="357">
        <f t="shared" si="1"/>
        <v>26.5</v>
      </c>
      <c r="AT12" s="462">
        <f t="shared" si="3"/>
        <v>0</v>
      </c>
      <c r="AU12" s="460">
        <f t="shared" si="4"/>
        <v>26.5</v>
      </c>
      <c r="AV12" s="358"/>
      <c r="AX12" s="312" t="s">
        <v>230</v>
      </c>
    </row>
    <row r="13" spans="1:52" x14ac:dyDescent="0.25">
      <c r="A13" s="347">
        <v>7</v>
      </c>
      <c r="B13" s="365" t="s">
        <v>46</v>
      </c>
      <c r="C13" s="363" t="s">
        <v>47</v>
      </c>
      <c r="D13" s="349" t="s">
        <v>48</v>
      </c>
      <c r="E13" s="388">
        <v>41113</v>
      </c>
      <c r="F13" s="350">
        <f>VLOOKUP(B13,'August,2013'!$B$6:$AP$108,41,0)</f>
        <v>17</v>
      </c>
      <c r="G13" s="364"/>
      <c r="H13" s="351">
        <v>1</v>
      </c>
      <c r="I13" s="352">
        <f t="shared" si="2"/>
        <v>18</v>
      </c>
      <c r="J13" s="352"/>
      <c r="K13" s="354"/>
      <c r="L13" s="354"/>
      <c r="M13" s="354">
        <v>0.5</v>
      </c>
      <c r="N13" s="354"/>
      <c r="O13" s="355"/>
      <c r="P13" s="451"/>
      <c r="Q13" s="451"/>
      <c r="R13" s="406"/>
      <c r="S13" s="353"/>
      <c r="T13" s="353"/>
      <c r="U13" s="353"/>
      <c r="V13" s="353"/>
      <c r="W13" s="401"/>
      <c r="X13" s="401"/>
      <c r="Y13" s="434"/>
      <c r="Z13" s="406"/>
      <c r="AA13" s="353"/>
      <c r="AB13" s="354"/>
      <c r="AC13" s="354"/>
      <c r="AD13" s="404"/>
      <c r="AE13" s="404"/>
      <c r="AF13" s="354"/>
      <c r="AG13" s="354"/>
      <c r="AH13" s="354"/>
      <c r="AI13" s="354">
        <v>0.5</v>
      </c>
      <c r="AJ13" s="354"/>
      <c r="AK13" s="404"/>
      <c r="AL13" s="404"/>
      <c r="AM13" s="354"/>
      <c r="AN13" s="354"/>
      <c r="AO13" s="354"/>
      <c r="AP13" s="354"/>
      <c r="AQ13" s="354"/>
      <c r="AR13" s="356">
        <f t="shared" si="0"/>
        <v>1</v>
      </c>
      <c r="AS13" s="357">
        <f t="shared" si="1"/>
        <v>17</v>
      </c>
      <c r="AT13" s="462">
        <f t="shared" si="3"/>
        <v>0</v>
      </c>
      <c r="AU13" s="460">
        <f t="shared" si="4"/>
        <v>17</v>
      </c>
      <c r="AV13" s="358"/>
      <c r="AX13" s="312" t="s">
        <v>231</v>
      </c>
    </row>
    <row r="14" spans="1:52" x14ac:dyDescent="0.25">
      <c r="A14" s="347">
        <v>8</v>
      </c>
      <c r="B14" s="348" t="s">
        <v>49</v>
      </c>
      <c r="C14" s="362" t="s">
        <v>50</v>
      </c>
      <c r="D14" s="349" t="s">
        <v>51</v>
      </c>
      <c r="E14" s="388"/>
      <c r="F14" s="350">
        <f>VLOOKUP(B14,'August,2013'!$B$6:$AP$108,41,0)</f>
        <v>9</v>
      </c>
      <c r="G14" s="350"/>
      <c r="H14" s="351">
        <v>1</v>
      </c>
      <c r="I14" s="352">
        <f t="shared" si="2"/>
        <v>10</v>
      </c>
      <c r="J14" s="352"/>
      <c r="K14" s="354"/>
      <c r="L14" s="354"/>
      <c r="M14" s="354"/>
      <c r="N14" s="354"/>
      <c r="O14" s="354"/>
      <c r="P14" s="451"/>
      <c r="Q14" s="451"/>
      <c r="R14" s="406"/>
      <c r="S14" s="353"/>
      <c r="T14" s="353"/>
      <c r="U14" s="353"/>
      <c r="V14" s="353"/>
      <c r="W14" s="401"/>
      <c r="X14" s="401"/>
      <c r="Y14" s="434"/>
      <c r="Z14" s="406"/>
      <c r="AA14" s="353"/>
      <c r="AB14" s="354"/>
      <c r="AC14" s="354"/>
      <c r="AD14" s="404"/>
      <c r="AE14" s="404"/>
      <c r="AF14" s="354"/>
      <c r="AG14" s="354"/>
      <c r="AH14" s="354"/>
      <c r="AI14" s="354"/>
      <c r="AJ14" s="354"/>
      <c r="AK14" s="404"/>
      <c r="AL14" s="404"/>
      <c r="AM14" s="354"/>
      <c r="AN14" s="354"/>
      <c r="AO14" s="354"/>
      <c r="AP14" s="354"/>
      <c r="AQ14" s="354"/>
      <c r="AR14" s="356">
        <f t="shared" si="0"/>
        <v>0</v>
      </c>
      <c r="AS14" s="357">
        <f t="shared" si="1"/>
        <v>10</v>
      </c>
      <c r="AT14" s="462">
        <f t="shared" si="3"/>
        <v>0</v>
      </c>
      <c r="AU14" s="460">
        <f t="shared" si="4"/>
        <v>10</v>
      </c>
      <c r="AV14" s="358"/>
      <c r="AX14" s="312" t="s">
        <v>232</v>
      </c>
    </row>
    <row r="15" spans="1:52" x14ac:dyDescent="0.25">
      <c r="A15" s="347">
        <v>9</v>
      </c>
      <c r="B15" s="366" t="s">
        <v>199</v>
      </c>
      <c r="C15" s="367" t="s">
        <v>52</v>
      </c>
      <c r="D15" s="367" t="s">
        <v>42</v>
      </c>
      <c r="E15" s="388">
        <v>41199</v>
      </c>
      <c r="F15" s="350">
        <f>VLOOKUP(B15,'August,2013'!$B$6:$AP$108,41,0)</f>
        <v>1</v>
      </c>
      <c r="G15" s="368"/>
      <c r="H15" s="351">
        <v>1</v>
      </c>
      <c r="I15" s="352">
        <f t="shared" si="2"/>
        <v>2</v>
      </c>
      <c r="J15" s="369"/>
      <c r="K15" s="354"/>
      <c r="L15" s="354"/>
      <c r="M15" s="354"/>
      <c r="N15" s="354">
        <v>0.5</v>
      </c>
      <c r="O15" s="354"/>
      <c r="P15" s="452"/>
      <c r="Q15" s="452"/>
      <c r="R15" s="406"/>
      <c r="S15" s="353"/>
      <c r="T15" s="353"/>
      <c r="U15" s="353"/>
      <c r="V15" s="353"/>
      <c r="W15" s="401"/>
      <c r="X15" s="401"/>
      <c r="Y15" s="434"/>
      <c r="Z15" s="406"/>
      <c r="AA15" s="353"/>
      <c r="AB15" s="354"/>
      <c r="AC15" s="354"/>
      <c r="AD15" s="404"/>
      <c r="AE15" s="404"/>
      <c r="AF15" s="354"/>
      <c r="AG15" s="354"/>
      <c r="AH15" s="354"/>
      <c r="AI15" s="354"/>
      <c r="AJ15" s="354"/>
      <c r="AK15" s="404"/>
      <c r="AL15" s="404"/>
      <c r="AM15" s="354"/>
      <c r="AN15" s="354"/>
      <c r="AO15" s="354"/>
      <c r="AP15" s="354"/>
      <c r="AQ15" s="354"/>
      <c r="AR15" s="356">
        <f t="shared" si="0"/>
        <v>0.5</v>
      </c>
      <c r="AS15" s="357">
        <f t="shared" si="1"/>
        <v>1.5</v>
      </c>
      <c r="AT15" s="462">
        <f t="shared" si="3"/>
        <v>0</v>
      </c>
      <c r="AU15" s="460">
        <f t="shared" si="4"/>
        <v>1.5</v>
      </c>
      <c r="AV15" s="358"/>
    </row>
    <row r="16" spans="1:52" x14ac:dyDescent="0.25">
      <c r="A16" s="429">
        <v>10</v>
      </c>
      <c r="B16" s="366" t="s">
        <v>244</v>
      </c>
      <c r="C16" s="367" t="s">
        <v>240</v>
      </c>
      <c r="D16" s="349" t="s">
        <v>48</v>
      </c>
      <c r="E16" s="390">
        <v>41365</v>
      </c>
      <c r="F16" s="350">
        <f>VLOOKUP(B16,'August,2013'!$B$6:$AP$108,41,0)</f>
        <v>4.5</v>
      </c>
      <c r="G16" s="440"/>
      <c r="H16" s="351">
        <v>1</v>
      </c>
      <c r="I16" s="352">
        <f t="shared" si="2"/>
        <v>5.5</v>
      </c>
      <c r="J16" s="455"/>
      <c r="K16" s="383"/>
      <c r="L16" s="383"/>
      <c r="M16" s="383"/>
      <c r="N16" s="383"/>
      <c r="O16" s="383"/>
      <c r="P16" s="452"/>
      <c r="Q16" s="452"/>
      <c r="R16" s="408"/>
      <c r="S16" s="382"/>
      <c r="T16" s="382"/>
      <c r="U16" s="382"/>
      <c r="V16" s="382"/>
      <c r="W16" s="403"/>
      <c r="X16" s="403"/>
      <c r="Y16" s="435"/>
      <c r="Z16" s="408"/>
      <c r="AA16" s="382"/>
      <c r="AB16" s="383"/>
      <c r="AC16" s="383"/>
      <c r="AD16" s="410"/>
      <c r="AE16" s="410"/>
      <c r="AF16" s="383"/>
      <c r="AG16" s="383"/>
      <c r="AH16" s="383"/>
      <c r="AI16" s="383"/>
      <c r="AJ16" s="383">
        <v>0.5</v>
      </c>
      <c r="AK16" s="410"/>
      <c r="AL16" s="410"/>
      <c r="AM16" s="383"/>
      <c r="AN16" s="383"/>
      <c r="AO16" s="383"/>
      <c r="AP16" s="383"/>
      <c r="AQ16" s="383"/>
      <c r="AR16" s="356">
        <f t="shared" si="0"/>
        <v>0.5</v>
      </c>
      <c r="AS16" s="357">
        <f t="shared" si="1"/>
        <v>5</v>
      </c>
      <c r="AT16" s="462">
        <f t="shared" si="3"/>
        <v>0</v>
      </c>
      <c r="AU16" s="460">
        <f t="shared" si="4"/>
        <v>5</v>
      </c>
      <c r="AV16" s="384"/>
    </row>
    <row r="17" spans="1:50" x14ac:dyDescent="0.25">
      <c r="A17" s="429">
        <v>11</v>
      </c>
      <c r="B17" s="348" t="s">
        <v>26</v>
      </c>
      <c r="C17" s="360" t="s">
        <v>27</v>
      </c>
      <c r="D17" s="349" t="s">
        <v>28</v>
      </c>
      <c r="E17" s="388">
        <v>41085</v>
      </c>
      <c r="F17" s="350">
        <f>VLOOKUP(B17,'August,2013'!$B$6:$AP$108,41,0)</f>
        <v>0.5</v>
      </c>
      <c r="G17" s="350"/>
      <c r="H17" s="351">
        <v>1</v>
      </c>
      <c r="I17" s="352">
        <f t="shared" si="2"/>
        <v>1.5</v>
      </c>
      <c r="J17" s="378"/>
      <c r="K17" s="354"/>
      <c r="L17" s="354">
        <v>1</v>
      </c>
      <c r="M17" s="354"/>
      <c r="N17" s="354"/>
      <c r="O17" s="354"/>
      <c r="P17" s="451"/>
      <c r="Q17" s="451"/>
      <c r="R17" s="406"/>
      <c r="S17" s="353"/>
      <c r="T17" s="353">
        <v>0.5</v>
      </c>
      <c r="U17" s="353"/>
      <c r="V17" s="353"/>
      <c r="W17" s="401"/>
      <c r="X17" s="401"/>
      <c r="Y17" s="434"/>
      <c r="Z17" s="406"/>
      <c r="AA17" s="353"/>
      <c r="AB17" s="354"/>
      <c r="AC17" s="354"/>
      <c r="AD17" s="404"/>
      <c r="AE17" s="404"/>
      <c r="AF17" s="354"/>
      <c r="AG17" s="354"/>
      <c r="AH17" s="354"/>
      <c r="AI17" s="354"/>
      <c r="AJ17" s="354"/>
      <c r="AK17" s="404"/>
      <c r="AL17" s="404"/>
      <c r="AM17" s="354"/>
      <c r="AN17" s="354"/>
      <c r="AO17" s="354"/>
      <c r="AP17" s="354"/>
      <c r="AQ17" s="354"/>
      <c r="AR17" s="356">
        <f t="shared" si="0"/>
        <v>1.5</v>
      </c>
      <c r="AS17" s="357">
        <f t="shared" si="1"/>
        <v>0</v>
      </c>
      <c r="AT17" s="462">
        <f t="shared" si="3"/>
        <v>0</v>
      </c>
      <c r="AU17" s="460">
        <f t="shared" si="4"/>
        <v>0</v>
      </c>
      <c r="AV17" s="358"/>
    </row>
    <row r="18" spans="1:50" x14ac:dyDescent="0.25">
      <c r="A18" s="447">
        <v>12</v>
      </c>
      <c r="B18" s="380" t="s">
        <v>310</v>
      </c>
      <c r="C18" s="448" t="s">
        <v>298</v>
      </c>
      <c r="D18" s="349" t="s">
        <v>36</v>
      </c>
      <c r="E18" s="390">
        <v>41477</v>
      </c>
      <c r="F18" s="350">
        <v>0</v>
      </c>
      <c r="G18" s="368"/>
      <c r="H18" s="415">
        <v>0</v>
      </c>
      <c r="I18" s="352">
        <f t="shared" si="2"/>
        <v>0</v>
      </c>
      <c r="J18" s="455"/>
      <c r="K18" s="383"/>
      <c r="L18" s="383"/>
      <c r="M18" s="383"/>
      <c r="N18" s="383"/>
      <c r="O18" s="383"/>
      <c r="P18" s="452"/>
      <c r="Q18" s="452"/>
      <c r="R18" s="408"/>
      <c r="S18" s="382"/>
      <c r="T18" s="382"/>
      <c r="U18" s="382"/>
      <c r="V18" s="382"/>
      <c r="W18" s="403"/>
      <c r="X18" s="403"/>
      <c r="Y18" s="435"/>
      <c r="Z18" s="408"/>
      <c r="AA18" s="382"/>
      <c r="AB18" s="383"/>
      <c r="AC18" s="383"/>
      <c r="AD18" s="410"/>
      <c r="AE18" s="410"/>
      <c r="AF18" s="383"/>
      <c r="AG18" s="383"/>
      <c r="AH18" s="383"/>
      <c r="AI18" s="383"/>
      <c r="AJ18" s="383"/>
      <c r="AK18" s="410"/>
      <c r="AL18" s="410"/>
      <c r="AM18" s="383"/>
      <c r="AN18" s="383"/>
      <c r="AO18" s="383"/>
      <c r="AP18" s="383"/>
      <c r="AQ18" s="383"/>
      <c r="AR18" s="356">
        <f t="shared" si="0"/>
        <v>0</v>
      </c>
      <c r="AS18" s="357">
        <f t="shared" si="1"/>
        <v>0</v>
      </c>
      <c r="AT18" s="462">
        <f t="shared" si="3"/>
        <v>0</v>
      </c>
      <c r="AU18" s="460">
        <f t="shared" si="4"/>
        <v>0</v>
      </c>
      <c r="AV18" s="384"/>
    </row>
    <row r="19" spans="1:50" x14ac:dyDescent="0.25">
      <c r="A19" s="339">
        <v>4</v>
      </c>
      <c r="B19" s="340"/>
      <c r="C19" s="341" t="s">
        <v>237</v>
      </c>
      <c r="D19" s="340"/>
      <c r="E19" s="389"/>
      <c r="F19" s="350"/>
      <c r="G19" s="341"/>
      <c r="H19" s="341"/>
      <c r="I19" s="352">
        <f t="shared" si="2"/>
        <v>0</v>
      </c>
      <c r="J19" s="454"/>
      <c r="K19" s="343"/>
      <c r="L19" s="343"/>
      <c r="M19" s="343"/>
      <c r="N19" s="343"/>
      <c r="O19" s="343"/>
      <c r="P19" s="450"/>
      <c r="Q19" s="450"/>
      <c r="R19" s="386"/>
      <c r="S19" s="343"/>
      <c r="T19" s="343"/>
      <c r="U19" s="343"/>
      <c r="V19" s="343"/>
      <c r="W19" s="400"/>
      <c r="X19" s="400"/>
      <c r="Y19" s="433"/>
      <c r="Z19" s="386"/>
      <c r="AA19" s="343"/>
      <c r="AB19" s="343"/>
      <c r="AC19" s="343"/>
      <c r="AD19" s="400"/>
      <c r="AE19" s="400"/>
      <c r="AF19" s="343"/>
      <c r="AG19" s="343"/>
      <c r="AH19" s="343"/>
      <c r="AI19" s="343"/>
      <c r="AJ19" s="343"/>
      <c r="AK19" s="400"/>
      <c r="AL19" s="400"/>
      <c r="AM19" s="343"/>
      <c r="AN19" s="343"/>
      <c r="AO19" s="343"/>
      <c r="AP19" s="343"/>
      <c r="AQ19" s="343"/>
      <c r="AR19" s="356">
        <f t="shared" si="0"/>
        <v>0</v>
      </c>
      <c r="AS19" s="357">
        <f t="shared" si="1"/>
        <v>0</v>
      </c>
      <c r="AT19" s="462">
        <f t="shared" si="3"/>
        <v>0</v>
      </c>
      <c r="AU19" s="460">
        <f t="shared" si="4"/>
        <v>0</v>
      </c>
      <c r="AV19" s="345"/>
      <c r="AX19" s="312" t="s">
        <v>235</v>
      </c>
    </row>
    <row r="20" spans="1:50" x14ac:dyDescent="0.25">
      <c r="A20" s="347">
        <v>13</v>
      </c>
      <c r="B20" s="348" t="s">
        <v>54</v>
      </c>
      <c r="C20" s="349" t="s">
        <v>55</v>
      </c>
      <c r="D20" s="349" t="s">
        <v>56</v>
      </c>
      <c r="E20" s="388">
        <v>40605</v>
      </c>
      <c r="F20" s="350">
        <f>VLOOKUP(B20,'August,2013'!$B$6:$AP$108,41,0)</f>
        <v>2.5</v>
      </c>
      <c r="G20" s="350"/>
      <c r="H20" s="351">
        <v>1</v>
      </c>
      <c r="I20" s="352">
        <f t="shared" si="2"/>
        <v>3.5</v>
      </c>
      <c r="J20" s="378"/>
      <c r="K20" s="354"/>
      <c r="L20" s="354"/>
      <c r="M20" s="354"/>
      <c r="N20" s="354"/>
      <c r="O20" s="354"/>
      <c r="P20" s="451"/>
      <c r="Q20" s="451"/>
      <c r="R20" s="406"/>
      <c r="S20" s="353"/>
      <c r="T20" s="353"/>
      <c r="U20" s="353"/>
      <c r="V20" s="353"/>
      <c r="W20" s="401"/>
      <c r="X20" s="401"/>
      <c r="Y20" s="434"/>
      <c r="Z20" s="406"/>
      <c r="AA20" s="353"/>
      <c r="AB20" s="354"/>
      <c r="AC20" s="354"/>
      <c r="AD20" s="404"/>
      <c r="AE20" s="404"/>
      <c r="AF20" s="354"/>
      <c r="AG20" s="354"/>
      <c r="AH20" s="354">
        <v>0.5</v>
      </c>
      <c r="AI20" s="354"/>
      <c r="AJ20" s="354"/>
      <c r="AK20" s="404"/>
      <c r="AL20" s="404"/>
      <c r="AM20" s="354"/>
      <c r="AN20" s="354"/>
      <c r="AO20" s="354"/>
      <c r="AP20" s="354"/>
      <c r="AQ20" s="354"/>
      <c r="AR20" s="356">
        <f t="shared" si="0"/>
        <v>0.5</v>
      </c>
      <c r="AS20" s="357">
        <f t="shared" si="1"/>
        <v>3</v>
      </c>
      <c r="AT20" s="462">
        <f t="shared" si="3"/>
        <v>0</v>
      </c>
      <c r="AU20" s="460">
        <f t="shared" si="4"/>
        <v>3</v>
      </c>
      <c r="AV20" s="358"/>
      <c r="AX20" s="312" t="s">
        <v>236</v>
      </c>
    </row>
    <row r="21" spans="1:50" x14ac:dyDescent="0.25">
      <c r="A21" s="347">
        <v>14</v>
      </c>
      <c r="B21" s="417" t="s">
        <v>59</v>
      </c>
      <c r="C21" s="418" t="s">
        <v>60</v>
      </c>
      <c r="D21" s="419" t="s">
        <v>56</v>
      </c>
      <c r="E21" s="420">
        <v>40787</v>
      </c>
      <c r="F21" s="350">
        <f>VLOOKUP(B21,'August,2013'!$B$6:$AP$108,41,0)</f>
        <v>1</v>
      </c>
      <c r="G21" s="421"/>
      <c r="H21" s="422">
        <v>1</v>
      </c>
      <c r="I21" s="352">
        <f t="shared" si="2"/>
        <v>2</v>
      </c>
      <c r="J21" s="456"/>
      <c r="K21" s="416"/>
      <c r="L21" s="416"/>
      <c r="M21" s="416"/>
      <c r="N21" s="416"/>
      <c r="O21" s="416"/>
      <c r="P21" s="453"/>
      <c r="Q21" s="453"/>
      <c r="R21" s="423"/>
      <c r="S21" s="424"/>
      <c r="T21" s="424"/>
      <c r="U21" s="424"/>
      <c r="V21" s="424"/>
      <c r="W21" s="425"/>
      <c r="X21" s="425"/>
      <c r="Y21" s="436"/>
      <c r="Z21" s="423"/>
      <c r="AA21" s="424"/>
      <c r="AB21" s="416"/>
      <c r="AC21" s="416"/>
      <c r="AD21" s="426"/>
      <c r="AE21" s="426"/>
      <c r="AF21" s="416"/>
      <c r="AG21" s="416"/>
      <c r="AH21" s="416"/>
      <c r="AI21" s="416"/>
      <c r="AJ21" s="416"/>
      <c r="AK21" s="426"/>
      <c r="AL21" s="426"/>
      <c r="AM21" s="416"/>
      <c r="AN21" s="416"/>
      <c r="AO21" s="416"/>
      <c r="AP21" s="416">
        <v>1</v>
      </c>
      <c r="AQ21" s="416">
        <v>1</v>
      </c>
      <c r="AR21" s="356">
        <f t="shared" si="0"/>
        <v>2</v>
      </c>
      <c r="AS21" s="357">
        <f t="shared" si="1"/>
        <v>0</v>
      </c>
      <c r="AT21" s="462">
        <f t="shared" si="3"/>
        <v>0</v>
      </c>
      <c r="AU21" s="460">
        <f t="shared" si="4"/>
        <v>0</v>
      </c>
      <c r="AV21" s="358"/>
    </row>
    <row r="22" spans="1:50" x14ac:dyDescent="0.25">
      <c r="A22" s="347">
        <v>15</v>
      </c>
      <c r="B22" s="348" t="s">
        <v>245</v>
      </c>
      <c r="C22" s="371" t="s">
        <v>239</v>
      </c>
      <c r="D22" s="349" t="s">
        <v>56</v>
      </c>
      <c r="E22" s="391">
        <v>41365</v>
      </c>
      <c r="F22" s="350">
        <f>VLOOKUP(B22,'August,2013'!$B$6:$AP$108,41,0)</f>
        <v>2</v>
      </c>
      <c r="G22" s="350"/>
      <c r="H22" s="351">
        <v>1</v>
      </c>
      <c r="I22" s="352">
        <f t="shared" si="2"/>
        <v>3</v>
      </c>
      <c r="J22" s="378"/>
      <c r="K22" s="409"/>
      <c r="L22" s="409"/>
      <c r="M22" s="409"/>
      <c r="N22" s="409"/>
      <c r="O22" s="409"/>
      <c r="P22" s="451"/>
      <c r="Q22" s="451"/>
      <c r="R22" s="406"/>
      <c r="S22" s="353"/>
      <c r="T22" s="353"/>
      <c r="U22" s="353"/>
      <c r="V22" s="353"/>
      <c r="W22" s="401"/>
      <c r="X22" s="401"/>
      <c r="Y22" s="434"/>
      <c r="Z22" s="406"/>
      <c r="AA22" s="353"/>
      <c r="AB22" s="354"/>
      <c r="AC22" s="354"/>
      <c r="AD22" s="404"/>
      <c r="AE22" s="404"/>
      <c r="AF22" s="354"/>
      <c r="AG22" s="354"/>
      <c r="AH22" s="354"/>
      <c r="AI22" s="354"/>
      <c r="AJ22" s="354"/>
      <c r="AK22" s="404"/>
      <c r="AL22" s="404"/>
      <c r="AM22" s="354"/>
      <c r="AN22" s="354"/>
      <c r="AO22" s="354"/>
      <c r="AP22" s="354"/>
      <c r="AQ22" s="354"/>
      <c r="AR22" s="356">
        <f t="shared" si="0"/>
        <v>0</v>
      </c>
      <c r="AS22" s="357">
        <f t="shared" si="1"/>
        <v>3</v>
      </c>
      <c r="AT22" s="462">
        <f t="shared" si="3"/>
        <v>0</v>
      </c>
      <c r="AU22" s="460">
        <f t="shared" si="4"/>
        <v>3</v>
      </c>
      <c r="AV22" s="358"/>
    </row>
    <row r="23" spans="1:50" x14ac:dyDescent="0.25">
      <c r="A23" s="347">
        <v>15</v>
      </c>
      <c r="B23" s="348" t="s">
        <v>276</v>
      </c>
      <c r="C23" s="371" t="s">
        <v>277</v>
      </c>
      <c r="D23" s="349" t="s">
        <v>56</v>
      </c>
      <c r="E23" s="391">
        <v>41428</v>
      </c>
      <c r="F23" s="350">
        <f>VLOOKUP(B23,'August,2013'!$B$6:$AP$108,41,0)</f>
        <v>1</v>
      </c>
      <c r="G23" s="350"/>
      <c r="H23" s="351">
        <v>1</v>
      </c>
      <c r="I23" s="352">
        <f t="shared" si="2"/>
        <v>2</v>
      </c>
      <c r="J23" s="378"/>
      <c r="K23" s="409"/>
      <c r="L23" s="409"/>
      <c r="M23" s="409"/>
      <c r="N23" s="409"/>
      <c r="O23" s="409"/>
      <c r="P23" s="451"/>
      <c r="Q23" s="451"/>
      <c r="R23" s="406"/>
      <c r="S23" s="353"/>
      <c r="T23" s="353"/>
      <c r="U23" s="353"/>
      <c r="V23" s="353"/>
      <c r="W23" s="401"/>
      <c r="X23" s="401"/>
      <c r="Y23" s="434"/>
      <c r="Z23" s="406"/>
      <c r="AA23" s="353"/>
      <c r="AB23" s="354"/>
      <c r="AC23" s="354"/>
      <c r="AD23" s="404"/>
      <c r="AE23" s="404"/>
      <c r="AF23" s="354"/>
      <c r="AG23" s="354"/>
      <c r="AH23" s="354"/>
      <c r="AI23" s="354"/>
      <c r="AJ23" s="354"/>
      <c r="AK23" s="404"/>
      <c r="AL23" s="404"/>
      <c r="AM23" s="354"/>
      <c r="AN23" s="354"/>
      <c r="AO23" s="354"/>
      <c r="AP23" s="354"/>
      <c r="AQ23" s="354"/>
      <c r="AR23" s="356">
        <f t="shared" si="0"/>
        <v>0</v>
      </c>
      <c r="AS23" s="357">
        <f t="shared" si="1"/>
        <v>2</v>
      </c>
      <c r="AT23" s="462">
        <f t="shared" si="3"/>
        <v>0</v>
      </c>
      <c r="AU23" s="460">
        <f t="shared" si="4"/>
        <v>2</v>
      </c>
      <c r="AV23" s="358"/>
    </row>
    <row r="24" spans="1:50" x14ac:dyDescent="0.25">
      <c r="A24" s="347">
        <v>16</v>
      </c>
      <c r="B24" s="348" t="s">
        <v>278</v>
      </c>
      <c r="C24" s="371" t="s">
        <v>279</v>
      </c>
      <c r="D24" s="349" t="s">
        <v>56</v>
      </c>
      <c r="E24" s="391">
        <v>41442</v>
      </c>
      <c r="F24" s="350">
        <f>VLOOKUP(B24,'August,2013'!$B$6:$AP$108,41,0)</f>
        <v>0.5</v>
      </c>
      <c r="G24" s="350"/>
      <c r="H24" s="351">
        <v>1</v>
      </c>
      <c r="I24" s="352">
        <f t="shared" si="2"/>
        <v>1.5</v>
      </c>
      <c r="J24" s="378"/>
      <c r="K24" s="409"/>
      <c r="L24" s="409"/>
      <c r="M24" s="409"/>
      <c r="N24" s="409"/>
      <c r="O24" s="409"/>
      <c r="P24" s="451"/>
      <c r="Q24" s="451"/>
      <c r="R24" s="406"/>
      <c r="S24" s="353"/>
      <c r="T24" s="353"/>
      <c r="U24" s="353"/>
      <c r="V24" s="353"/>
      <c r="W24" s="401"/>
      <c r="X24" s="401"/>
      <c r="Y24" s="434"/>
      <c r="Z24" s="406"/>
      <c r="AA24" s="353"/>
      <c r="AB24" s="354"/>
      <c r="AC24" s="354"/>
      <c r="AD24" s="404"/>
      <c r="AE24" s="404"/>
      <c r="AF24" s="354"/>
      <c r="AG24" s="354"/>
      <c r="AH24" s="354"/>
      <c r="AI24" s="354"/>
      <c r="AJ24" s="354"/>
      <c r="AK24" s="404"/>
      <c r="AL24" s="404"/>
      <c r="AM24" s="354"/>
      <c r="AN24" s="354"/>
      <c r="AO24" s="354"/>
      <c r="AP24" s="354"/>
      <c r="AQ24" s="354"/>
      <c r="AR24" s="356">
        <f t="shared" si="0"/>
        <v>0</v>
      </c>
      <c r="AS24" s="357">
        <f t="shared" si="1"/>
        <v>1.5</v>
      </c>
      <c r="AT24" s="462">
        <f t="shared" si="3"/>
        <v>0</v>
      </c>
      <c r="AU24" s="460">
        <f t="shared" si="4"/>
        <v>1.5</v>
      </c>
      <c r="AV24" s="358"/>
    </row>
    <row r="25" spans="1:50" x14ac:dyDescent="0.25">
      <c r="A25" s="339">
        <v>4</v>
      </c>
      <c r="B25" s="340"/>
      <c r="C25" s="341" t="s">
        <v>280</v>
      </c>
      <c r="D25" s="340"/>
      <c r="E25" s="389"/>
      <c r="F25" s="350"/>
      <c r="G25" s="341"/>
      <c r="H25" s="341"/>
      <c r="I25" s="352">
        <f t="shared" si="2"/>
        <v>0</v>
      </c>
      <c r="J25" s="454"/>
      <c r="K25" s="343"/>
      <c r="L25" s="343"/>
      <c r="M25" s="343"/>
      <c r="N25" s="343"/>
      <c r="O25" s="343"/>
      <c r="P25" s="450"/>
      <c r="Q25" s="450"/>
      <c r="R25" s="386"/>
      <c r="S25" s="343"/>
      <c r="T25" s="343"/>
      <c r="U25" s="343"/>
      <c r="V25" s="343"/>
      <c r="W25" s="400"/>
      <c r="X25" s="400"/>
      <c r="Y25" s="433"/>
      <c r="Z25" s="386"/>
      <c r="AA25" s="343"/>
      <c r="AB25" s="343"/>
      <c r="AC25" s="343"/>
      <c r="AD25" s="400"/>
      <c r="AE25" s="400"/>
      <c r="AF25" s="343"/>
      <c r="AG25" s="343"/>
      <c r="AH25" s="343"/>
      <c r="AI25" s="343"/>
      <c r="AJ25" s="343"/>
      <c r="AK25" s="400"/>
      <c r="AL25" s="400"/>
      <c r="AM25" s="343"/>
      <c r="AN25" s="343"/>
      <c r="AO25" s="343"/>
      <c r="AP25" s="343"/>
      <c r="AQ25" s="343"/>
      <c r="AR25" s="356">
        <f t="shared" si="0"/>
        <v>0</v>
      </c>
      <c r="AS25" s="357">
        <f t="shared" si="1"/>
        <v>0</v>
      </c>
      <c r="AT25" s="462">
        <f t="shared" si="3"/>
        <v>0</v>
      </c>
      <c r="AU25" s="460">
        <f t="shared" si="4"/>
        <v>0</v>
      </c>
      <c r="AV25" s="345"/>
      <c r="AX25" s="312" t="s">
        <v>235</v>
      </c>
    </row>
    <row r="26" spans="1:50" x14ac:dyDescent="0.25">
      <c r="A26" s="370">
        <v>17</v>
      </c>
      <c r="B26" s="348" t="s">
        <v>151</v>
      </c>
      <c r="C26" s="362" t="s">
        <v>152</v>
      </c>
      <c r="D26" s="349" t="s">
        <v>56</v>
      </c>
      <c r="E26" s="391">
        <v>40310</v>
      </c>
      <c r="F26" s="350">
        <f>VLOOKUP(B26,'August,2013'!$B$6:$AP$108,41,0)</f>
        <v>0.5</v>
      </c>
      <c r="G26" s="350"/>
      <c r="H26" s="351">
        <v>1</v>
      </c>
      <c r="I26" s="352">
        <f t="shared" si="2"/>
        <v>1.5</v>
      </c>
      <c r="J26" s="378"/>
      <c r="K26" s="409"/>
      <c r="L26" s="409"/>
      <c r="M26" s="409"/>
      <c r="N26" s="409"/>
      <c r="O26" s="409"/>
      <c r="P26" s="451"/>
      <c r="Q26" s="451"/>
      <c r="R26" s="406"/>
      <c r="S26" s="353"/>
      <c r="T26" s="353">
        <v>1</v>
      </c>
      <c r="U26" s="353"/>
      <c r="V26" s="353"/>
      <c r="W26" s="401"/>
      <c r="X26" s="401"/>
      <c r="Y26" s="434"/>
      <c r="Z26" s="406">
        <v>0.5</v>
      </c>
      <c r="AA26" s="353"/>
      <c r="AB26" s="354"/>
      <c r="AC26" s="354"/>
      <c r="AD26" s="404"/>
      <c r="AE26" s="404"/>
      <c r="AF26" s="354"/>
      <c r="AG26" s="354"/>
      <c r="AH26" s="354"/>
      <c r="AI26" s="354"/>
      <c r="AJ26" s="354"/>
      <c r="AK26" s="404"/>
      <c r="AL26" s="404"/>
      <c r="AM26" s="354"/>
      <c r="AN26" s="354">
        <v>0.5</v>
      </c>
      <c r="AO26" s="354"/>
      <c r="AP26" s="354"/>
      <c r="AQ26" s="354"/>
      <c r="AR26" s="356">
        <f t="shared" si="0"/>
        <v>2</v>
      </c>
      <c r="AS26" s="357">
        <f t="shared" si="1"/>
        <v>-0.5</v>
      </c>
      <c r="AT26" s="462">
        <f t="shared" si="3"/>
        <v>-0.5</v>
      </c>
      <c r="AU26" s="460">
        <f t="shared" si="4"/>
        <v>0</v>
      </c>
      <c r="AV26" s="358"/>
    </row>
    <row r="27" spans="1:50" x14ac:dyDescent="0.25">
      <c r="A27" s="339">
        <v>3</v>
      </c>
      <c r="B27" s="340"/>
      <c r="C27" s="341" t="s">
        <v>196</v>
      </c>
      <c r="D27" s="340"/>
      <c r="E27" s="389"/>
      <c r="F27" s="350"/>
      <c r="G27" s="341"/>
      <c r="H27" s="341"/>
      <c r="I27" s="352">
        <f t="shared" si="2"/>
        <v>0</v>
      </c>
      <c r="J27" s="454"/>
      <c r="K27" s="386"/>
      <c r="L27" s="386"/>
      <c r="M27" s="386"/>
      <c r="N27" s="386"/>
      <c r="O27" s="386"/>
      <c r="P27" s="450"/>
      <c r="Q27" s="450"/>
      <c r="R27" s="386"/>
      <c r="S27" s="343"/>
      <c r="T27" s="343"/>
      <c r="U27" s="343"/>
      <c r="V27" s="343"/>
      <c r="W27" s="400"/>
      <c r="X27" s="400"/>
      <c r="Y27" s="433"/>
      <c r="Z27" s="386"/>
      <c r="AA27" s="343"/>
      <c r="AB27" s="343"/>
      <c r="AC27" s="343"/>
      <c r="AD27" s="400"/>
      <c r="AE27" s="400"/>
      <c r="AF27" s="343"/>
      <c r="AG27" s="343"/>
      <c r="AH27" s="343"/>
      <c r="AI27" s="343"/>
      <c r="AJ27" s="343"/>
      <c r="AK27" s="400"/>
      <c r="AL27" s="400"/>
      <c r="AM27" s="343"/>
      <c r="AN27" s="343"/>
      <c r="AO27" s="343"/>
      <c r="AP27" s="343"/>
      <c r="AQ27" s="343"/>
      <c r="AR27" s="356">
        <f t="shared" si="0"/>
        <v>0</v>
      </c>
      <c r="AS27" s="357">
        <f t="shared" si="1"/>
        <v>0</v>
      </c>
      <c r="AT27" s="462">
        <f t="shared" si="3"/>
        <v>0</v>
      </c>
      <c r="AU27" s="460">
        <f t="shared" si="4"/>
        <v>0</v>
      </c>
      <c r="AV27" s="345"/>
      <c r="AX27" s="312" t="s">
        <v>233</v>
      </c>
    </row>
    <row r="28" spans="1:50" x14ac:dyDescent="0.25">
      <c r="A28" s="347">
        <v>18</v>
      </c>
      <c r="B28" s="348" t="s">
        <v>62</v>
      </c>
      <c r="C28" s="349" t="s">
        <v>63</v>
      </c>
      <c r="D28" s="349" t="s">
        <v>64</v>
      </c>
      <c r="E28" s="388">
        <v>39316</v>
      </c>
      <c r="F28" s="350">
        <f>VLOOKUP(B28,'August,2013'!$B$6:$AP$108,41,0)</f>
        <v>1.5</v>
      </c>
      <c r="G28" s="350"/>
      <c r="H28" s="351">
        <v>1</v>
      </c>
      <c r="I28" s="352">
        <f t="shared" si="2"/>
        <v>2.5</v>
      </c>
      <c r="J28" s="378"/>
      <c r="K28" s="409"/>
      <c r="L28" s="409"/>
      <c r="M28" s="409"/>
      <c r="N28" s="409"/>
      <c r="O28" s="409">
        <v>0.5</v>
      </c>
      <c r="P28" s="451"/>
      <c r="Q28" s="451"/>
      <c r="R28" s="406"/>
      <c r="S28" s="353"/>
      <c r="T28" s="353"/>
      <c r="U28" s="353"/>
      <c r="V28" s="353"/>
      <c r="W28" s="401"/>
      <c r="X28" s="401"/>
      <c r="Y28" s="434"/>
      <c r="Z28" s="406"/>
      <c r="AA28" s="353"/>
      <c r="AB28" s="354">
        <v>0.5</v>
      </c>
      <c r="AC28" s="354"/>
      <c r="AD28" s="404"/>
      <c r="AE28" s="404"/>
      <c r="AF28" s="354"/>
      <c r="AG28" s="354"/>
      <c r="AH28" s="354"/>
      <c r="AI28" s="354"/>
      <c r="AJ28" s="354"/>
      <c r="AK28" s="404"/>
      <c r="AL28" s="404"/>
      <c r="AM28" s="354"/>
      <c r="AN28" s="354"/>
      <c r="AO28" s="354"/>
      <c r="AP28" s="354">
        <v>1</v>
      </c>
      <c r="AQ28" s="354">
        <v>1</v>
      </c>
      <c r="AR28" s="356">
        <f t="shared" si="0"/>
        <v>3</v>
      </c>
      <c r="AS28" s="357">
        <f t="shared" si="1"/>
        <v>-0.5</v>
      </c>
      <c r="AT28" s="462">
        <f t="shared" si="3"/>
        <v>-0.5</v>
      </c>
      <c r="AU28" s="460">
        <f t="shared" si="4"/>
        <v>0</v>
      </c>
      <c r="AV28" s="358"/>
      <c r="AX28" s="312" t="s">
        <v>234</v>
      </c>
    </row>
    <row r="29" spans="1:50" x14ac:dyDescent="0.25">
      <c r="A29" s="339">
        <v>5</v>
      </c>
      <c r="B29" s="340"/>
      <c r="C29" s="341" t="s">
        <v>61</v>
      </c>
      <c r="D29" s="340"/>
      <c r="E29" s="389"/>
      <c r="F29" s="350"/>
      <c r="G29" s="341"/>
      <c r="H29" s="341"/>
      <c r="I29" s="352">
        <f t="shared" si="2"/>
        <v>0</v>
      </c>
      <c r="J29" s="454"/>
      <c r="K29" s="386"/>
      <c r="L29" s="386"/>
      <c r="M29" s="386"/>
      <c r="N29" s="386"/>
      <c r="O29" s="386"/>
      <c r="P29" s="450"/>
      <c r="Q29" s="450"/>
      <c r="R29" s="386"/>
      <c r="S29" s="343"/>
      <c r="T29" s="343"/>
      <c r="U29" s="343"/>
      <c r="V29" s="343"/>
      <c r="W29" s="400"/>
      <c r="X29" s="400"/>
      <c r="Y29" s="433"/>
      <c r="Z29" s="386"/>
      <c r="AA29" s="343"/>
      <c r="AB29" s="343"/>
      <c r="AC29" s="343"/>
      <c r="AD29" s="400"/>
      <c r="AE29" s="400"/>
      <c r="AF29" s="343"/>
      <c r="AG29" s="343"/>
      <c r="AH29" s="343"/>
      <c r="AI29" s="343"/>
      <c r="AJ29" s="343"/>
      <c r="AK29" s="400"/>
      <c r="AL29" s="400"/>
      <c r="AM29" s="343"/>
      <c r="AN29" s="343"/>
      <c r="AO29" s="343"/>
      <c r="AP29" s="343"/>
      <c r="AQ29" s="343"/>
      <c r="AR29" s="356">
        <f t="shared" si="0"/>
        <v>0</v>
      </c>
      <c r="AS29" s="357">
        <f t="shared" si="1"/>
        <v>0</v>
      </c>
      <c r="AT29" s="462">
        <f t="shared" si="3"/>
        <v>0</v>
      </c>
      <c r="AU29" s="460">
        <f t="shared" si="4"/>
        <v>0</v>
      </c>
      <c r="AV29" s="345"/>
    </row>
    <row r="30" spans="1:50" x14ac:dyDescent="0.25">
      <c r="A30" s="370">
        <v>19</v>
      </c>
      <c r="B30" s="348" t="s">
        <v>65</v>
      </c>
      <c r="C30" s="371" t="s">
        <v>66</v>
      </c>
      <c r="D30" s="349" t="s">
        <v>56</v>
      </c>
      <c r="E30" s="388">
        <v>39689</v>
      </c>
      <c r="F30" s="350">
        <f>VLOOKUP(B30,'August,2013'!$B$6:$AP$108,41,0)</f>
        <v>2</v>
      </c>
      <c r="G30" s="350"/>
      <c r="H30" s="351">
        <v>1</v>
      </c>
      <c r="I30" s="352">
        <f t="shared" si="2"/>
        <v>3</v>
      </c>
      <c r="J30" s="378"/>
      <c r="K30" s="409"/>
      <c r="L30" s="409"/>
      <c r="M30" s="409"/>
      <c r="N30" s="409"/>
      <c r="O30" s="409">
        <v>1</v>
      </c>
      <c r="P30" s="451"/>
      <c r="Q30" s="451"/>
      <c r="R30" s="406"/>
      <c r="S30" s="353"/>
      <c r="T30" s="353"/>
      <c r="U30" s="353"/>
      <c r="V30" s="353"/>
      <c r="W30" s="401"/>
      <c r="X30" s="401"/>
      <c r="Y30" s="434"/>
      <c r="Z30" s="406"/>
      <c r="AA30" s="353"/>
      <c r="AB30" s="354"/>
      <c r="AC30" s="354"/>
      <c r="AD30" s="404"/>
      <c r="AE30" s="404"/>
      <c r="AF30" s="354"/>
      <c r="AG30" s="354"/>
      <c r="AH30" s="354"/>
      <c r="AI30" s="354"/>
      <c r="AJ30" s="354"/>
      <c r="AK30" s="404"/>
      <c r="AL30" s="404"/>
      <c r="AM30" s="354"/>
      <c r="AN30" s="354"/>
      <c r="AO30" s="354"/>
      <c r="AP30" s="354"/>
      <c r="AQ30" s="354"/>
      <c r="AR30" s="356">
        <f t="shared" si="0"/>
        <v>1</v>
      </c>
      <c r="AS30" s="357">
        <f t="shared" si="1"/>
        <v>2</v>
      </c>
      <c r="AT30" s="462">
        <f t="shared" si="3"/>
        <v>0</v>
      </c>
      <c r="AU30" s="460">
        <f t="shared" si="4"/>
        <v>2</v>
      </c>
      <c r="AV30" s="358"/>
    </row>
    <row r="31" spans="1:50" x14ac:dyDescent="0.25">
      <c r="A31" s="370">
        <v>20</v>
      </c>
      <c r="B31" s="348" t="s">
        <v>67</v>
      </c>
      <c r="C31" s="371" t="s">
        <v>68</v>
      </c>
      <c r="D31" s="349" t="s">
        <v>56</v>
      </c>
      <c r="E31" s="388">
        <v>40709</v>
      </c>
      <c r="F31" s="350">
        <f>VLOOKUP(B31,'August,2013'!$B$6:$AP$108,41,0)</f>
        <v>5</v>
      </c>
      <c r="G31" s="350"/>
      <c r="H31" s="351">
        <v>1</v>
      </c>
      <c r="I31" s="352">
        <f t="shared" si="2"/>
        <v>6</v>
      </c>
      <c r="J31" s="378"/>
      <c r="K31" s="409"/>
      <c r="L31" s="409"/>
      <c r="M31" s="409"/>
      <c r="N31" s="409"/>
      <c r="O31" s="409"/>
      <c r="P31" s="451"/>
      <c r="Q31" s="451"/>
      <c r="R31" s="406"/>
      <c r="S31" s="353"/>
      <c r="T31" s="353"/>
      <c r="U31" s="353"/>
      <c r="V31" s="353"/>
      <c r="W31" s="401"/>
      <c r="X31" s="401"/>
      <c r="Y31" s="434"/>
      <c r="Z31" s="406"/>
      <c r="AA31" s="353"/>
      <c r="AB31" s="354"/>
      <c r="AC31" s="354"/>
      <c r="AD31" s="404"/>
      <c r="AE31" s="404"/>
      <c r="AF31" s="354"/>
      <c r="AG31" s="354"/>
      <c r="AH31" s="354"/>
      <c r="AI31" s="354"/>
      <c r="AJ31" s="354"/>
      <c r="AK31" s="404"/>
      <c r="AL31" s="404"/>
      <c r="AM31" s="354"/>
      <c r="AN31" s="354"/>
      <c r="AO31" s="354"/>
      <c r="AP31" s="354">
        <v>1</v>
      </c>
      <c r="AQ31" s="354"/>
      <c r="AR31" s="356">
        <f t="shared" si="0"/>
        <v>1</v>
      </c>
      <c r="AS31" s="357">
        <f t="shared" si="1"/>
        <v>5</v>
      </c>
      <c r="AT31" s="462">
        <f t="shared" si="3"/>
        <v>0</v>
      </c>
      <c r="AU31" s="460">
        <f t="shared" si="4"/>
        <v>5</v>
      </c>
      <c r="AV31" s="358"/>
    </row>
    <row r="32" spans="1:50" x14ac:dyDescent="0.25">
      <c r="A32" s="370">
        <v>21</v>
      </c>
      <c r="B32" s="348" t="s">
        <v>69</v>
      </c>
      <c r="C32" s="371" t="s">
        <v>70</v>
      </c>
      <c r="D32" s="349" t="s">
        <v>56</v>
      </c>
      <c r="E32" s="388">
        <v>40427</v>
      </c>
      <c r="F32" s="350">
        <f>VLOOKUP(B32,'August,2013'!$B$6:$AP$108,41,0)</f>
        <v>6.5</v>
      </c>
      <c r="G32" s="350"/>
      <c r="H32" s="351">
        <v>1</v>
      </c>
      <c r="I32" s="352">
        <f t="shared" si="2"/>
        <v>7.5</v>
      </c>
      <c r="J32" s="378"/>
      <c r="K32" s="409"/>
      <c r="L32" s="409"/>
      <c r="M32" s="409"/>
      <c r="N32" s="409"/>
      <c r="O32" s="409"/>
      <c r="P32" s="451"/>
      <c r="Q32" s="451"/>
      <c r="R32" s="406"/>
      <c r="S32" s="353"/>
      <c r="T32" s="353"/>
      <c r="U32" s="353"/>
      <c r="V32" s="353"/>
      <c r="W32" s="401"/>
      <c r="X32" s="401"/>
      <c r="Y32" s="434"/>
      <c r="Z32" s="406"/>
      <c r="AA32" s="353"/>
      <c r="AB32" s="354"/>
      <c r="AC32" s="354"/>
      <c r="AD32" s="404"/>
      <c r="AE32" s="404"/>
      <c r="AF32" s="354"/>
      <c r="AG32" s="354"/>
      <c r="AH32" s="354"/>
      <c r="AI32" s="354">
        <v>1</v>
      </c>
      <c r="AJ32" s="354">
        <v>1</v>
      </c>
      <c r="AK32" s="404"/>
      <c r="AL32" s="404"/>
      <c r="AM32" s="354"/>
      <c r="AN32" s="354"/>
      <c r="AO32" s="354"/>
      <c r="AP32" s="354"/>
      <c r="AQ32" s="354"/>
      <c r="AR32" s="356">
        <f t="shared" si="0"/>
        <v>2</v>
      </c>
      <c r="AS32" s="357">
        <f t="shared" si="1"/>
        <v>5.5</v>
      </c>
      <c r="AT32" s="462">
        <f t="shared" si="3"/>
        <v>0</v>
      </c>
      <c r="AU32" s="460">
        <f t="shared" si="4"/>
        <v>5.5</v>
      </c>
      <c r="AV32" s="358"/>
    </row>
    <row r="33" spans="1:48" x14ac:dyDescent="0.25">
      <c r="A33" s="370">
        <v>22</v>
      </c>
      <c r="B33" s="348" t="s">
        <v>71</v>
      </c>
      <c r="C33" s="360" t="s">
        <v>72</v>
      </c>
      <c r="D33" s="349" t="s">
        <v>56</v>
      </c>
      <c r="E33" s="388">
        <v>40756</v>
      </c>
      <c r="F33" s="350">
        <f>VLOOKUP(B33,'August,2013'!$B$6:$AP$108,41,0)</f>
        <v>2</v>
      </c>
      <c r="G33" s="350"/>
      <c r="H33" s="351">
        <v>1</v>
      </c>
      <c r="I33" s="352">
        <f t="shared" si="2"/>
        <v>3</v>
      </c>
      <c r="J33" s="378"/>
      <c r="K33" s="409"/>
      <c r="L33" s="409"/>
      <c r="M33" s="409"/>
      <c r="N33" s="409"/>
      <c r="O33" s="409"/>
      <c r="P33" s="451"/>
      <c r="Q33" s="451"/>
      <c r="R33" s="406"/>
      <c r="S33" s="353"/>
      <c r="T33" s="353"/>
      <c r="U33" s="353"/>
      <c r="V33" s="353"/>
      <c r="W33" s="401"/>
      <c r="X33" s="401"/>
      <c r="Y33" s="434"/>
      <c r="Z33" s="406"/>
      <c r="AA33" s="353"/>
      <c r="AB33" s="354"/>
      <c r="AC33" s="354"/>
      <c r="AD33" s="404"/>
      <c r="AE33" s="404"/>
      <c r="AF33" s="354"/>
      <c r="AG33" s="354"/>
      <c r="AH33" s="354"/>
      <c r="AI33" s="354"/>
      <c r="AJ33" s="354"/>
      <c r="AK33" s="404"/>
      <c r="AL33" s="404"/>
      <c r="AM33" s="354"/>
      <c r="AN33" s="354"/>
      <c r="AO33" s="354"/>
      <c r="AP33" s="354"/>
      <c r="AQ33" s="354"/>
      <c r="AR33" s="356">
        <f t="shared" si="0"/>
        <v>0</v>
      </c>
      <c r="AS33" s="357">
        <f t="shared" si="1"/>
        <v>3</v>
      </c>
      <c r="AT33" s="462">
        <f t="shared" si="3"/>
        <v>0</v>
      </c>
      <c r="AU33" s="460">
        <f t="shared" si="4"/>
        <v>3</v>
      </c>
      <c r="AV33" s="358"/>
    </row>
    <row r="34" spans="1:48" x14ac:dyDescent="0.25">
      <c r="A34" s="370">
        <v>23</v>
      </c>
      <c r="B34" s="348" t="s">
        <v>73</v>
      </c>
      <c r="C34" s="360" t="s">
        <v>74</v>
      </c>
      <c r="D34" s="349" t="s">
        <v>56</v>
      </c>
      <c r="E34" s="388">
        <v>40945</v>
      </c>
      <c r="F34" s="350">
        <f>VLOOKUP(B34,'August,2013'!$B$6:$AP$108,41,0)</f>
        <v>6.5</v>
      </c>
      <c r="G34" s="350"/>
      <c r="H34" s="351">
        <v>1</v>
      </c>
      <c r="I34" s="352">
        <f t="shared" si="2"/>
        <v>7.5</v>
      </c>
      <c r="J34" s="378"/>
      <c r="K34" s="409"/>
      <c r="L34" s="409"/>
      <c r="M34" s="409"/>
      <c r="N34" s="409"/>
      <c r="O34" s="409"/>
      <c r="P34" s="451"/>
      <c r="Q34" s="451"/>
      <c r="R34" s="406"/>
      <c r="S34" s="353"/>
      <c r="T34" s="353"/>
      <c r="U34" s="353"/>
      <c r="V34" s="353"/>
      <c r="W34" s="401"/>
      <c r="X34" s="401"/>
      <c r="Y34" s="434"/>
      <c r="Z34" s="406"/>
      <c r="AA34" s="353"/>
      <c r="AB34" s="354"/>
      <c r="AC34" s="354"/>
      <c r="AD34" s="404"/>
      <c r="AE34" s="404"/>
      <c r="AF34" s="354"/>
      <c r="AG34" s="354"/>
      <c r="AH34" s="354"/>
      <c r="AI34" s="354"/>
      <c r="AJ34" s="354"/>
      <c r="AK34" s="404"/>
      <c r="AL34" s="404"/>
      <c r="AM34" s="354"/>
      <c r="AN34" s="354"/>
      <c r="AO34" s="354"/>
      <c r="AP34" s="354"/>
      <c r="AQ34" s="354"/>
      <c r="AR34" s="356">
        <f t="shared" si="0"/>
        <v>0</v>
      </c>
      <c r="AS34" s="357">
        <f t="shared" si="1"/>
        <v>7.5</v>
      </c>
      <c r="AT34" s="462">
        <f t="shared" si="3"/>
        <v>0</v>
      </c>
      <c r="AU34" s="460">
        <f t="shared" si="4"/>
        <v>7.5</v>
      </c>
      <c r="AV34" s="358"/>
    </row>
    <row r="35" spans="1:48" x14ac:dyDescent="0.25">
      <c r="A35" s="370">
        <v>24</v>
      </c>
      <c r="B35" s="348" t="s">
        <v>200</v>
      </c>
      <c r="C35" s="360" t="s">
        <v>184</v>
      </c>
      <c r="D35" s="349" t="s">
        <v>56</v>
      </c>
      <c r="E35" s="388">
        <v>41276</v>
      </c>
      <c r="F35" s="350">
        <f>VLOOKUP(B35,'August,2013'!$B$6:$AP$108,41,0)</f>
        <v>5</v>
      </c>
      <c r="G35" s="350"/>
      <c r="H35" s="351">
        <v>1</v>
      </c>
      <c r="I35" s="352">
        <f t="shared" si="2"/>
        <v>6</v>
      </c>
      <c r="J35" s="378"/>
      <c r="K35" s="409"/>
      <c r="L35" s="409"/>
      <c r="M35" s="409"/>
      <c r="N35" s="409"/>
      <c r="O35" s="409"/>
      <c r="P35" s="451"/>
      <c r="Q35" s="451"/>
      <c r="R35" s="406"/>
      <c r="S35" s="353"/>
      <c r="T35" s="353"/>
      <c r="U35" s="353"/>
      <c r="V35" s="353"/>
      <c r="W35" s="401"/>
      <c r="X35" s="401"/>
      <c r="Y35" s="434"/>
      <c r="Z35" s="406"/>
      <c r="AA35" s="353"/>
      <c r="AB35" s="354"/>
      <c r="AC35" s="354">
        <v>1</v>
      </c>
      <c r="AD35" s="404"/>
      <c r="AE35" s="404"/>
      <c r="AF35" s="354"/>
      <c r="AG35" s="354"/>
      <c r="AH35" s="354"/>
      <c r="AI35" s="354"/>
      <c r="AJ35" s="354"/>
      <c r="AK35" s="404"/>
      <c r="AL35" s="404"/>
      <c r="AM35" s="354"/>
      <c r="AN35" s="354"/>
      <c r="AO35" s="354"/>
      <c r="AP35" s="354"/>
      <c r="AQ35" s="354"/>
      <c r="AR35" s="356">
        <f t="shared" si="0"/>
        <v>1</v>
      </c>
      <c r="AS35" s="357">
        <f t="shared" si="1"/>
        <v>5</v>
      </c>
      <c r="AT35" s="462">
        <f t="shared" si="3"/>
        <v>0</v>
      </c>
      <c r="AU35" s="460">
        <f t="shared" si="4"/>
        <v>5</v>
      </c>
      <c r="AV35" s="358"/>
    </row>
    <row r="36" spans="1:48" x14ac:dyDescent="0.25">
      <c r="A36" s="414">
        <v>25</v>
      </c>
      <c r="B36" s="380" t="s">
        <v>281</v>
      </c>
      <c r="C36" s="448" t="s">
        <v>282</v>
      </c>
      <c r="D36" s="349" t="s">
        <v>56</v>
      </c>
      <c r="E36" s="390">
        <v>41428</v>
      </c>
      <c r="F36" s="350">
        <f>VLOOKUP(B36,'August,2013'!$B$6:$AP$108,41,0)</f>
        <v>1</v>
      </c>
      <c r="G36" s="368"/>
      <c r="H36" s="415">
        <v>1</v>
      </c>
      <c r="I36" s="352">
        <f t="shared" si="2"/>
        <v>2</v>
      </c>
      <c r="J36" s="455"/>
      <c r="K36" s="442"/>
      <c r="L36" s="442"/>
      <c r="M36" s="442"/>
      <c r="N36" s="442"/>
      <c r="O36" s="442"/>
      <c r="P36" s="452"/>
      <c r="Q36" s="452"/>
      <c r="R36" s="408"/>
      <c r="S36" s="382"/>
      <c r="T36" s="382"/>
      <c r="U36" s="382"/>
      <c r="V36" s="382"/>
      <c r="W36" s="403"/>
      <c r="X36" s="403"/>
      <c r="Y36" s="435"/>
      <c r="Z36" s="408"/>
      <c r="AA36" s="382"/>
      <c r="AB36" s="383"/>
      <c r="AC36" s="383"/>
      <c r="AD36" s="410"/>
      <c r="AE36" s="410"/>
      <c r="AF36" s="383"/>
      <c r="AG36" s="383"/>
      <c r="AH36" s="383"/>
      <c r="AI36" s="383"/>
      <c r="AJ36" s="383"/>
      <c r="AK36" s="410"/>
      <c r="AL36" s="410"/>
      <c r="AM36" s="383"/>
      <c r="AN36" s="383"/>
      <c r="AO36" s="383"/>
      <c r="AP36" s="383"/>
      <c r="AQ36" s="383"/>
      <c r="AR36" s="356">
        <f t="shared" si="0"/>
        <v>0</v>
      </c>
      <c r="AS36" s="357">
        <f t="shared" si="1"/>
        <v>2</v>
      </c>
      <c r="AT36" s="462">
        <f t="shared" si="3"/>
        <v>0</v>
      </c>
      <c r="AU36" s="460">
        <f t="shared" si="4"/>
        <v>2</v>
      </c>
      <c r="AV36" s="384"/>
    </row>
    <row r="37" spans="1:48" x14ac:dyDescent="0.25">
      <c r="A37" s="414">
        <v>26</v>
      </c>
      <c r="B37" s="380" t="s">
        <v>311</v>
      </c>
      <c r="C37" s="381" t="s">
        <v>312</v>
      </c>
      <c r="D37" s="349" t="s">
        <v>56</v>
      </c>
      <c r="E37" s="390">
        <v>41474</v>
      </c>
      <c r="F37" s="350">
        <v>0</v>
      </c>
      <c r="G37" s="368"/>
      <c r="H37" s="415">
        <v>0</v>
      </c>
      <c r="I37" s="352">
        <f t="shared" si="2"/>
        <v>0</v>
      </c>
      <c r="J37" s="455"/>
      <c r="K37" s="442"/>
      <c r="L37" s="442"/>
      <c r="M37" s="442">
        <v>1</v>
      </c>
      <c r="N37" s="442"/>
      <c r="O37" s="442"/>
      <c r="P37" s="452"/>
      <c r="Q37" s="452"/>
      <c r="R37" s="408"/>
      <c r="S37" s="382"/>
      <c r="T37" s="382"/>
      <c r="U37" s="382"/>
      <c r="V37" s="382"/>
      <c r="W37" s="403"/>
      <c r="X37" s="403"/>
      <c r="Y37" s="435"/>
      <c r="Z37" s="408"/>
      <c r="AA37" s="382"/>
      <c r="AB37" s="383"/>
      <c r="AC37" s="383"/>
      <c r="AD37" s="410"/>
      <c r="AE37" s="410"/>
      <c r="AF37" s="383"/>
      <c r="AG37" s="383"/>
      <c r="AH37" s="383"/>
      <c r="AI37" s="383"/>
      <c r="AJ37" s="383"/>
      <c r="AK37" s="410"/>
      <c r="AL37" s="410"/>
      <c r="AM37" s="383"/>
      <c r="AN37" s="383"/>
      <c r="AO37" s="383"/>
      <c r="AP37" s="383"/>
      <c r="AQ37" s="383"/>
      <c r="AR37" s="356">
        <f t="shared" si="0"/>
        <v>1</v>
      </c>
      <c r="AS37" s="357">
        <f t="shared" si="1"/>
        <v>-1</v>
      </c>
      <c r="AT37" s="462">
        <f t="shared" si="3"/>
        <v>-1</v>
      </c>
      <c r="AU37" s="460">
        <f t="shared" si="4"/>
        <v>0</v>
      </c>
      <c r="AV37" s="384"/>
    </row>
    <row r="38" spans="1:48" x14ac:dyDescent="0.25">
      <c r="A38" s="339">
        <v>6</v>
      </c>
      <c r="B38" s="340"/>
      <c r="C38" s="341" t="s">
        <v>80</v>
      </c>
      <c r="D38" s="340"/>
      <c r="E38" s="389"/>
      <c r="F38" s="350"/>
      <c r="G38" s="341"/>
      <c r="H38" s="341"/>
      <c r="I38" s="352">
        <f t="shared" si="2"/>
        <v>0</v>
      </c>
      <c r="J38" s="454"/>
      <c r="K38" s="386"/>
      <c r="L38" s="386"/>
      <c r="M38" s="386"/>
      <c r="N38" s="386"/>
      <c r="O38" s="386"/>
      <c r="P38" s="450"/>
      <c r="Q38" s="450"/>
      <c r="R38" s="386"/>
      <c r="S38" s="343"/>
      <c r="T38" s="343"/>
      <c r="U38" s="343"/>
      <c r="V38" s="343"/>
      <c r="W38" s="400"/>
      <c r="X38" s="400"/>
      <c r="Y38" s="433"/>
      <c r="Z38" s="386"/>
      <c r="AA38" s="343"/>
      <c r="AB38" s="343"/>
      <c r="AC38" s="343"/>
      <c r="AD38" s="400"/>
      <c r="AE38" s="400"/>
      <c r="AF38" s="343"/>
      <c r="AG38" s="343"/>
      <c r="AH38" s="343"/>
      <c r="AI38" s="343"/>
      <c r="AJ38" s="343"/>
      <c r="AK38" s="400"/>
      <c r="AL38" s="400"/>
      <c r="AM38" s="343"/>
      <c r="AN38" s="343"/>
      <c r="AO38" s="343"/>
      <c r="AP38" s="343"/>
      <c r="AQ38" s="343"/>
      <c r="AR38" s="356">
        <f t="shared" ref="AR38:AR69" si="5">SUM(J38:AQ38)</f>
        <v>0</v>
      </c>
      <c r="AS38" s="357">
        <f t="shared" ref="AS38:AS69" si="6">I38-AR38</f>
        <v>0</v>
      </c>
      <c r="AT38" s="462">
        <f t="shared" si="3"/>
        <v>0</v>
      </c>
      <c r="AU38" s="460">
        <f t="shared" si="4"/>
        <v>0</v>
      </c>
      <c r="AV38" s="345"/>
    </row>
    <row r="39" spans="1:48" x14ac:dyDescent="0.25">
      <c r="A39" s="347">
        <v>27</v>
      </c>
      <c r="B39" s="348" t="s">
        <v>81</v>
      </c>
      <c r="C39" s="372" t="s">
        <v>82</v>
      </c>
      <c r="D39" s="349" t="s">
        <v>64</v>
      </c>
      <c r="E39" s="388">
        <v>40603</v>
      </c>
      <c r="F39" s="350">
        <f>VLOOKUP(B39,'August,2013'!$B$6:$AP$108,41,0)</f>
        <v>4</v>
      </c>
      <c r="G39" s="350"/>
      <c r="H39" s="351">
        <v>1</v>
      </c>
      <c r="I39" s="352">
        <f t="shared" si="2"/>
        <v>5</v>
      </c>
      <c r="J39" s="378"/>
      <c r="K39" s="409"/>
      <c r="L39" s="409"/>
      <c r="M39" s="409"/>
      <c r="N39" s="409"/>
      <c r="O39" s="409"/>
      <c r="P39" s="451"/>
      <c r="Q39" s="451"/>
      <c r="R39" s="406"/>
      <c r="S39" s="353"/>
      <c r="T39" s="353"/>
      <c r="U39" s="353"/>
      <c r="V39" s="354"/>
      <c r="W39" s="404"/>
      <c r="X39" s="404"/>
      <c r="Y39" s="437"/>
      <c r="Z39" s="409"/>
      <c r="AA39" s="353"/>
      <c r="AB39" s="354"/>
      <c r="AC39" s="354"/>
      <c r="AD39" s="404"/>
      <c r="AE39" s="404"/>
      <c r="AF39" s="354"/>
      <c r="AG39" s="354"/>
      <c r="AH39" s="354"/>
      <c r="AI39" s="354"/>
      <c r="AJ39" s="354"/>
      <c r="AK39" s="404"/>
      <c r="AL39" s="404"/>
      <c r="AM39" s="354"/>
      <c r="AN39" s="354"/>
      <c r="AO39" s="354"/>
      <c r="AP39" s="354"/>
      <c r="AQ39" s="354"/>
      <c r="AR39" s="356">
        <f t="shared" si="5"/>
        <v>0</v>
      </c>
      <c r="AS39" s="357">
        <f t="shared" si="6"/>
        <v>5</v>
      </c>
      <c r="AT39" s="462">
        <f t="shared" si="3"/>
        <v>0</v>
      </c>
      <c r="AU39" s="460">
        <f t="shared" si="4"/>
        <v>5</v>
      </c>
      <c r="AV39" s="358"/>
    </row>
    <row r="40" spans="1:48" x14ac:dyDescent="0.25">
      <c r="A40" s="370">
        <v>28</v>
      </c>
      <c r="B40" s="348" t="s">
        <v>83</v>
      </c>
      <c r="C40" s="371" t="s">
        <v>84</v>
      </c>
      <c r="D40" s="349" t="s">
        <v>56</v>
      </c>
      <c r="E40" s="388">
        <v>40441</v>
      </c>
      <c r="F40" s="350">
        <f>VLOOKUP(B40,'August,2013'!$B$6:$AP$108,41,0)</f>
        <v>12.5</v>
      </c>
      <c r="G40" s="350"/>
      <c r="H40" s="351">
        <v>1</v>
      </c>
      <c r="I40" s="352">
        <f t="shared" si="2"/>
        <v>13.5</v>
      </c>
      <c r="J40" s="378"/>
      <c r="K40" s="409"/>
      <c r="L40" s="409"/>
      <c r="M40" s="409"/>
      <c r="N40" s="409">
        <v>0.5</v>
      </c>
      <c r="O40" s="409"/>
      <c r="P40" s="451"/>
      <c r="Q40" s="451"/>
      <c r="R40" s="406"/>
      <c r="S40" s="353"/>
      <c r="T40" s="353"/>
      <c r="U40" s="353"/>
      <c r="V40" s="353"/>
      <c r="W40" s="401"/>
      <c r="X40" s="401"/>
      <c r="Y40" s="434"/>
      <c r="Z40" s="406"/>
      <c r="AA40" s="353"/>
      <c r="AB40" s="354"/>
      <c r="AC40" s="354"/>
      <c r="AD40" s="404"/>
      <c r="AE40" s="404"/>
      <c r="AF40" s="354"/>
      <c r="AG40" s="354"/>
      <c r="AH40" s="354"/>
      <c r="AI40" s="354"/>
      <c r="AJ40" s="354"/>
      <c r="AK40" s="404"/>
      <c r="AL40" s="404"/>
      <c r="AM40" s="354"/>
      <c r="AN40" s="354"/>
      <c r="AO40" s="354"/>
      <c r="AP40" s="354"/>
      <c r="AQ40" s="354"/>
      <c r="AR40" s="356">
        <f t="shared" si="5"/>
        <v>0.5</v>
      </c>
      <c r="AS40" s="357">
        <f t="shared" si="6"/>
        <v>13</v>
      </c>
      <c r="AT40" s="462">
        <f t="shared" si="3"/>
        <v>0</v>
      </c>
      <c r="AU40" s="460">
        <f t="shared" si="4"/>
        <v>13</v>
      </c>
      <c r="AV40" s="358"/>
    </row>
    <row r="41" spans="1:48" x14ac:dyDescent="0.25">
      <c r="A41" s="370">
        <v>29</v>
      </c>
      <c r="B41" s="348" t="s">
        <v>85</v>
      </c>
      <c r="C41" s="372" t="s">
        <v>86</v>
      </c>
      <c r="D41" s="349" t="s">
        <v>56</v>
      </c>
      <c r="E41" s="388">
        <v>40777</v>
      </c>
      <c r="F41" s="350">
        <f>VLOOKUP(B41,'August,2013'!$B$6:$AP$108,41,0)</f>
        <v>9.5</v>
      </c>
      <c r="G41" s="350"/>
      <c r="H41" s="351">
        <v>1</v>
      </c>
      <c r="I41" s="352">
        <f t="shared" si="2"/>
        <v>10.5</v>
      </c>
      <c r="J41" s="378"/>
      <c r="K41" s="409"/>
      <c r="L41" s="409"/>
      <c r="M41" s="409"/>
      <c r="N41" s="409"/>
      <c r="O41" s="409"/>
      <c r="P41" s="451"/>
      <c r="Q41" s="451"/>
      <c r="R41" s="406"/>
      <c r="S41" s="353"/>
      <c r="T41" s="353"/>
      <c r="U41" s="353"/>
      <c r="V41" s="353"/>
      <c r="W41" s="401"/>
      <c r="X41" s="401"/>
      <c r="Y41" s="434"/>
      <c r="Z41" s="406"/>
      <c r="AA41" s="353"/>
      <c r="AB41" s="354"/>
      <c r="AC41" s="354"/>
      <c r="AD41" s="404"/>
      <c r="AE41" s="404"/>
      <c r="AF41" s="354"/>
      <c r="AG41" s="354"/>
      <c r="AH41" s="354"/>
      <c r="AI41" s="354"/>
      <c r="AJ41" s="354"/>
      <c r="AK41" s="404"/>
      <c r="AL41" s="404"/>
      <c r="AM41" s="354"/>
      <c r="AN41" s="354"/>
      <c r="AO41" s="354"/>
      <c r="AP41" s="354"/>
      <c r="AQ41" s="354"/>
      <c r="AR41" s="356">
        <f t="shared" si="5"/>
        <v>0</v>
      </c>
      <c r="AS41" s="357">
        <f t="shared" si="6"/>
        <v>10.5</v>
      </c>
      <c r="AT41" s="462">
        <f t="shared" si="3"/>
        <v>0</v>
      </c>
      <c r="AU41" s="460">
        <f t="shared" si="4"/>
        <v>10.5</v>
      </c>
      <c r="AV41" s="358"/>
    </row>
    <row r="42" spans="1:48" x14ac:dyDescent="0.25">
      <c r="A42" s="370">
        <v>30</v>
      </c>
      <c r="B42" s="348" t="s">
        <v>87</v>
      </c>
      <c r="C42" s="371" t="s">
        <v>88</v>
      </c>
      <c r="D42" s="349" t="s">
        <v>56</v>
      </c>
      <c r="E42" s="388">
        <v>40392</v>
      </c>
      <c r="F42" s="350">
        <f>VLOOKUP(B42,'August,2013'!$B$6:$AP$108,41,0)</f>
        <v>3</v>
      </c>
      <c r="G42" s="350"/>
      <c r="H42" s="351">
        <v>1</v>
      </c>
      <c r="I42" s="352">
        <f t="shared" si="2"/>
        <v>4</v>
      </c>
      <c r="J42" s="378"/>
      <c r="K42" s="409"/>
      <c r="L42" s="409"/>
      <c r="M42" s="409"/>
      <c r="N42" s="409">
        <v>1</v>
      </c>
      <c r="O42" s="409"/>
      <c r="P42" s="451"/>
      <c r="Q42" s="451"/>
      <c r="R42" s="407"/>
      <c r="S42" s="374"/>
      <c r="T42" s="374"/>
      <c r="U42" s="374"/>
      <c r="V42" s="374">
        <v>1</v>
      </c>
      <c r="W42" s="402"/>
      <c r="X42" s="402"/>
      <c r="Y42" s="437"/>
      <c r="Z42" s="407"/>
      <c r="AA42" s="374"/>
      <c r="AB42" s="354"/>
      <c r="AC42" s="354"/>
      <c r="AD42" s="404"/>
      <c r="AE42" s="404"/>
      <c r="AF42" s="354"/>
      <c r="AG42" s="354"/>
      <c r="AH42" s="354"/>
      <c r="AI42" s="354"/>
      <c r="AJ42" s="354"/>
      <c r="AK42" s="404"/>
      <c r="AL42" s="404"/>
      <c r="AM42" s="354"/>
      <c r="AN42" s="354"/>
      <c r="AO42" s="354"/>
      <c r="AP42" s="354"/>
      <c r="AQ42" s="354"/>
      <c r="AR42" s="356">
        <f t="shared" si="5"/>
        <v>2</v>
      </c>
      <c r="AS42" s="357">
        <f t="shared" si="6"/>
        <v>2</v>
      </c>
      <c r="AT42" s="462">
        <f t="shared" si="3"/>
        <v>0</v>
      </c>
      <c r="AU42" s="460">
        <f t="shared" si="4"/>
        <v>2</v>
      </c>
      <c r="AV42" s="358"/>
    </row>
    <row r="43" spans="1:48" x14ac:dyDescent="0.25">
      <c r="A43" s="370">
        <v>31</v>
      </c>
      <c r="B43" s="348" t="s">
        <v>89</v>
      </c>
      <c r="C43" s="372" t="s">
        <v>90</v>
      </c>
      <c r="D43" s="349" t="s">
        <v>56</v>
      </c>
      <c r="E43" s="388">
        <v>40787</v>
      </c>
      <c r="F43" s="350">
        <f>VLOOKUP(B43,'August,2013'!$B$6:$AP$108,41,0)</f>
        <v>7.5</v>
      </c>
      <c r="G43" s="350"/>
      <c r="H43" s="351">
        <v>1</v>
      </c>
      <c r="I43" s="352">
        <f t="shared" si="2"/>
        <v>8.5</v>
      </c>
      <c r="J43" s="378"/>
      <c r="K43" s="409"/>
      <c r="L43" s="409"/>
      <c r="M43" s="409"/>
      <c r="N43" s="409"/>
      <c r="O43" s="409"/>
      <c r="P43" s="451"/>
      <c r="Q43" s="451"/>
      <c r="R43" s="406"/>
      <c r="S43" s="353"/>
      <c r="T43" s="353"/>
      <c r="U43" s="353"/>
      <c r="V43" s="353"/>
      <c r="W43" s="401"/>
      <c r="X43" s="401"/>
      <c r="Y43" s="434"/>
      <c r="Z43" s="406"/>
      <c r="AA43" s="353"/>
      <c r="AB43" s="354"/>
      <c r="AC43" s="354"/>
      <c r="AD43" s="404"/>
      <c r="AE43" s="404"/>
      <c r="AF43" s="354"/>
      <c r="AG43" s="354"/>
      <c r="AH43" s="354"/>
      <c r="AI43" s="354"/>
      <c r="AJ43" s="354"/>
      <c r="AK43" s="404"/>
      <c r="AL43" s="404"/>
      <c r="AM43" s="354"/>
      <c r="AN43" s="354"/>
      <c r="AO43" s="354"/>
      <c r="AP43" s="354"/>
      <c r="AQ43" s="354">
        <v>0.5</v>
      </c>
      <c r="AR43" s="356">
        <f t="shared" si="5"/>
        <v>0.5</v>
      </c>
      <c r="AS43" s="357">
        <f t="shared" si="6"/>
        <v>8</v>
      </c>
      <c r="AT43" s="462">
        <f t="shared" si="3"/>
        <v>0</v>
      </c>
      <c r="AU43" s="460">
        <f t="shared" si="4"/>
        <v>8</v>
      </c>
      <c r="AV43" s="358"/>
    </row>
    <row r="44" spans="1:48" x14ac:dyDescent="0.25">
      <c r="A44" s="370">
        <v>32</v>
      </c>
      <c r="B44" s="375" t="s">
        <v>91</v>
      </c>
      <c r="C44" s="372" t="s">
        <v>92</v>
      </c>
      <c r="D44" s="349" t="s">
        <v>56</v>
      </c>
      <c r="E44" s="388">
        <v>40679</v>
      </c>
      <c r="F44" s="350">
        <f>VLOOKUP(B44,'August,2013'!$B$6:$AP$108,41,0)</f>
        <v>4.5</v>
      </c>
      <c r="G44" s="350"/>
      <c r="H44" s="351">
        <v>1</v>
      </c>
      <c r="I44" s="352">
        <f t="shared" si="2"/>
        <v>5.5</v>
      </c>
      <c r="J44" s="378"/>
      <c r="K44" s="409">
        <v>0.5</v>
      </c>
      <c r="L44" s="409"/>
      <c r="M44" s="409"/>
      <c r="N44" s="409"/>
      <c r="O44" s="409"/>
      <c r="P44" s="451"/>
      <c r="Q44" s="451"/>
      <c r="R44" s="406"/>
      <c r="S44" s="353"/>
      <c r="T44" s="353"/>
      <c r="U44" s="353"/>
      <c r="V44" s="353"/>
      <c r="W44" s="401"/>
      <c r="X44" s="401"/>
      <c r="Y44" s="434"/>
      <c r="Z44" s="406"/>
      <c r="AA44" s="353"/>
      <c r="AB44" s="354"/>
      <c r="AC44" s="354"/>
      <c r="AD44" s="404"/>
      <c r="AE44" s="404"/>
      <c r="AF44" s="354"/>
      <c r="AG44" s="354"/>
      <c r="AH44" s="354"/>
      <c r="AI44" s="354"/>
      <c r="AJ44" s="354"/>
      <c r="AK44" s="404"/>
      <c r="AL44" s="404"/>
      <c r="AM44" s="354"/>
      <c r="AN44" s="354"/>
      <c r="AO44" s="354"/>
      <c r="AP44" s="354"/>
      <c r="AQ44" s="354"/>
      <c r="AR44" s="356">
        <f t="shared" si="5"/>
        <v>0.5</v>
      </c>
      <c r="AS44" s="357">
        <f t="shared" si="6"/>
        <v>5</v>
      </c>
      <c r="AT44" s="462">
        <f t="shared" si="3"/>
        <v>0</v>
      </c>
      <c r="AU44" s="460">
        <f t="shared" si="4"/>
        <v>5</v>
      </c>
      <c r="AV44" s="376"/>
    </row>
    <row r="45" spans="1:48" x14ac:dyDescent="0.25">
      <c r="A45" s="370">
        <v>33</v>
      </c>
      <c r="B45" s="375" t="s">
        <v>223</v>
      </c>
      <c r="C45" s="372" t="s">
        <v>93</v>
      </c>
      <c r="D45" s="349" t="s">
        <v>56</v>
      </c>
      <c r="E45" s="388">
        <v>41218</v>
      </c>
      <c r="F45" s="350">
        <f>VLOOKUP(B45,'August,2013'!$B$6:$AP$108,41,0)</f>
        <v>7</v>
      </c>
      <c r="G45" s="350"/>
      <c r="H45" s="351">
        <v>1</v>
      </c>
      <c r="I45" s="352">
        <f t="shared" si="2"/>
        <v>8</v>
      </c>
      <c r="J45" s="378"/>
      <c r="K45" s="409"/>
      <c r="L45" s="409"/>
      <c r="M45" s="409"/>
      <c r="N45" s="409"/>
      <c r="O45" s="409"/>
      <c r="P45" s="451"/>
      <c r="Q45" s="451"/>
      <c r="R45" s="406"/>
      <c r="S45" s="353"/>
      <c r="T45" s="353"/>
      <c r="U45" s="353"/>
      <c r="V45" s="353"/>
      <c r="W45" s="401"/>
      <c r="X45" s="401"/>
      <c r="Y45" s="434"/>
      <c r="Z45" s="406"/>
      <c r="AA45" s="353"/>
      <c r="AB45" s="354"/>
      <c r="AC45" s="354"/>
      <c r="AD45" s="404"/>
      <c r="AE45" s="404"/>
      <c r="AF45" s="354"/>
      <c r="AG45" s="354"/>
      <c r="AH45" s="354"/>
      <c r="AI45" s="354"/>
      <c r="AJ45" s="354"/>
      <c r="AK45" s="404"/>
      <c r="AL45" s="404"/>
      <c r="AM45" s="354"/>
      <c r="AN45" s="354"/>
      <c r="AO45" s="354"/>
      <c r="AP45" s="354"/>
      <c r="AQ45" s="354"/>
      <c r="AR45" s="356">
        <f t="shared" si="5"/>
        <v>0</v>
      </c>
      <c r="AS45" s="357">
        <f t="shared" si="6"/>
        <v>8</v>
      </c>
      <c r="AT45" s="462">
        <f t="shared" si="3"/>
        <v>0</v>
      </c>
      <c r="AU45" s="460">
        <f t="shared" si="4"/>
        <v>8</v>
      </c>
      <c r="AV45" s="358"/>
    </row>
    <row r="46" spans="1:48" x14ac:dyDescent="0.25">
      <c r="A46" s="370">
        <v>34</v>
      </c>
      <c r="B46" s="380" t="s">
        <v>208</v>
      </c>
      <c r="C46" s="397" t="s">
        <v>195</v>
      </c>
      <c r="D46" s="349" t="s">
        <v>56</v>
      </c>
      <c r="E46" s="390">
        <v>41353</v>
      </c>
      <c r="F46" s="350">
        <f>VLOOKUP(B46,'August,2013'!$B$6:$AP$108,41,0)</f>
        <v>2.5</v>
      </c>
      <c r="G46" s="368"/>
      <c r="H46" s="415">
        <v>1</v>
      </c>
      <c r="I46" s="352">
        <f t="shared" si="2"/>
        <v>3.5</v>
      </c>
      <c r="J46" s="455"/>
      <c r="K46" s="442"/>
      <c r="L46" s="442"/>
      <c r="M46" s="442">
        <v>0.5</v>
      </c>
      <c r="N46" s="442"/>
      <c r="O46" s="442"/>
      <c r="P46" s="452"/>
      <c r="Q46" s="452"/>
      <c r="R46" s="408"/>
      <c r="S46" s="382"/>
      <c r="T46" s="382"/>
      <c r="U46" s="382"/>
      <c r="V46" s="382"/>
      <c r="W46" s="403"/>
      <c r="X46" s="403"/>
      <c r="Y46" s="435"/>
      <c r="Z46" s="408"/>
      <c r="AA46" s="382"/>
      <c r="AB46" s="383"/>
      <c r="AC46" s="383"/>
      <c r="AD46" s="410"/>
      <c r="AE46" s="410"/>
      <c r="AF46" s="383"/>
      <c r="AG46" s="383"/>
      <c r="AH46" s="383"/>
      <c r="AI46" s="383"/>
      <c r="AJ46" s="383"/>
      <c r="AK46" s="410"/>
      <c r="AL46" s="410"/>
      <c r="AM46" s="383"/>
      <c r="AN46" s="383"/>
      <c r="AO46" s="383"/>
      <c r="AP46" s="383">
        <v>0.5</v>
      </c>
      <c r="AQ46" s="383"/>
      <c r="AR46" s="356">
        <f t="shared" si="5"/>
        <v>1</v>
      </c>
      <c r="AS46" s="357">
        <f t="shared" si="6"/>
        <v>2.5</v>
      </c>
      <c r="AT46" s="462">
        <f t="shared" si="3"/>
        <v>0</v>
      </c>
      <c r="AU46" s="460">
        <f t="shared" si="4"/>
        <v>2.5</v>
      </c>
      <c r="AV46" s="384"/>
    </row>
    <row r="47" spans="1:48" x14ac:dyDescent="0.25">
      <c r="A47" s="339">
        <v>7</v>
      </c>
      <c r="B47" s="340"/>
      <c r="C47" s="341" t="s">
        <v>96</v>
      </c>
      <c r="D47" s="340"/>
      <c r="E47" s="389"/>
      <c r="F47" s="350"/>
      <c r="G47" s="341"/>
      <c r="H47" s="341"/>
      <c r="I47" s="352">
        <f t="shared" si="2"/>
        <v>0</v>
      </c>
      <c r="J47" s="454"/>
      <c r="K47" s="386"/>
      <c r="L47" s="386"/>
      <c r="M47" s="386"/>
      <c r="N47" s="386"/>
      <c r="O47" s="386"/>
      <c r="P47" s="450"/>
      <c r="Q47" s="450"/>
      <c r="R47" s="386"/>
      <c r="S47" s="343"/>
      <c r="T47" s="343"/>
      <c r="U47" s="343"/>
      <c r="V47" s="343"/>
      <c r="W47" s="400"/>
      <c r="X47" s="400"/>
      <c r="Y47" s="433"/>
      <c r="Z47" s="386"/>
      <c r="AA47" s="343"/>
      <c r="AB47" s="343"/>
      <c r="AC47" s="343"/>
      <c r="AD47" s="400"/>
      <c r="AE47" s="400"/>
      <c r="AF47" s="343"/>
      <c r="AG47" s="343"/>
      <c r="AH47" s="343"/>
      <c r="AI47" s="343"/>
      <c r="AJ47" s="343"/>
      <c r="AK47" s="400"/>
      <c r="AL47" s="400"/>
      <c r="AM47" s="343"/>
      <c r="AN47" s="343"/>
      <c r="AO47" s="343"/>
      <c r="AP47" s="343"/>
      <c r="AQ47" s="343"/>
      <c r="AR47" s="356">
        <f t="shared" si="5"/>
        <v>0</v>
      </c>
      <c r="AS47" s="357">
        <f t="shared" si="6"/>
        <v>0</v>
      </c>
      <c r="AT47" s="462">
        <f t="shared" si="3"/>
        <v>0</v>
      </c>
      <c r="AU47" s="460">
        <f t="shared" si="4"/>
        <v>0</v>
      </c>
      <c r="AV47" s="345"/>
    </row>
    <row r="48" spans="1:48" x14ac:dyDescent="0.25">
      <c r="A48" s="347">
        <v>35</v>
      </c>
      <c r="B48" s="348" t="s">
        <v>97</v>
      </c>
      <c r="C48" s="363" t="s">
        <v>98</v>
      </c>
      <c r="D48" s="349" t="s">
        <v>99</v>
      </c>
      <c r="E48" s="388">
        <v>40441</v>
      </c>
      <c r="F48" s="350">
        <f>VLOOKUP(B48,'August,2013'!$B$6:$AP$108,41,0)</f>
        <v>11.5</v>
      </c>
      <c r="G48" s="350"/>
      <c r="H48" s="351">
        <v>1</v>
      </c>
      <c r="I48" s="352">
        <f t="shared" si="2"/>
        <v>12.5</v>
      </c>
      <c r="J48" s="378"/>
      <c r="K48" s="409">
        <v>1</v>
      </c>
      <c r="L48" s="409">
        <v>1</v>
      </c>
      <c r="M48" s="409"/>
      <c r="N48" s="409"/>
      <c r="O48" s="409"/>
      <c r="P48" s="451"/>
      <c r="Q48" s="451"/>
      <c r="R48" s="406"/>
      <c r="S48" s="353"/>
      <c r="T48" s="353"/>
      <c r="U48" s="353"/>
      <c r="V48" s="353"/>
      <c r="W48" s="401"/>
      <c r="X48" s="401"/>
      <c r="Y48" s="434"/>
      <c r="Z48" s="406"/>
      <c r="AA48" s="353"/>
      <c r="AB48" s="354"/>
      <c r="AC48" s="354"/>
      <c r="AD48" s="404"/>
      <c r="AE48" s="404"/>
      <c r="AF48" s="354"/>
      <c r="AG48" s="354"/>
      <c r="AH48" s="354"/>
      <c r="AI48" s="354"/>
      <c r="AJ48" s="354"/>
      <c r="AK48" s="404"/>
      <c r="AL48" s="404"/>
      <c r="AM48" s="354"/>
      <c r="AN48" s="354"/>
      <c r="AO48" s="354"/>
      <c r="AP48" s="354"/>
      <c r="AQ48" s="354"/>
      <c r="AR48" s="356">
        <f t="shared" si="5"/>
        <v>2</v>
      </c>
      <c r="AS48" s="357">
        <f t="shared" si="6"/>
        <v>10.5</v>
      </c>
      <c r="AT48" s="462">
        <f t="shared" si="3"/>
        <v>0</v>
      </c>
      <c r="AU48" s="460">
        <f t="shared" si="4"/>
        <v>10.5</v>
      </c>
      <c r="AV48" s="358"/>
    </row>
    <row r="49" spans="1:48" x14ac:dyDescent="0.25">
      <c r="A49" s="370">
        <v>36</v>
      </c>
      <c r="B49" s="348" t="s">
        <v>100</v>
      </c>
      <c r="C49" s="396" t="s">
        <v>101</v>
      </c>
      <c r="D49" s="349" t="s">
        <v>99</v>
      </c>
      <c r="E49" s="388">
        <v>40716</v>
      </c>
      <c r="F49" s="350">
        <f>VLOOKUP(B49,'August,2013'!$B$6:$AP$108,41,0)</f>
        <v>0</v>
      </c>
      <c r="G49" s="350"/>
      <c r="H49" s="351">
        <v>0</v>
      </c>
      <c r="I49" s="352">
        <f t="shared" si="2"/>
        <v>0</v>
      </c>
      <c r="J49" s="378"/>
      <c r="K49" s="409"/>
      <c r="L49" s="409"/>
      <c r="M49" s="409"/>
      <c r="N49" s="409"/>
      <c r="O49" s="409"/>
      <c r="P49" s="451"/>
      <c r="Q49" s="451"/>
      <c r="R49" s="406"/>
      <c r="S49" s="353"/>
      <c r="T49" s="353"/>
      <c r="U49" s="353"/>
      <c r="V49" s="353"/>
      <c r="W49" s="401"/>
      <c r="X49" s="401"/>
      <c r="Y49" s="434"/>
      <c r="Z49" s="406"/>
      <c r="AA49" s="353"/>
      <c r="AB49" s="353"/>
      <c r="AC49" s="354"/>
      <c r="AD49" s="404"/>
      <c r="AE49" s="401"/>
      <c r="AF49" s="353"/>
      <c r="AG49" s="353"/>
      <c r="AH49" s="353"/>
      <c r="AI49" s="353"/>
      <c r="AJ49" s="354"/>
      <c r="AK49" s="404"/>
      <c r="AL49" s="401"/>
      <c r="AM49" s="353"/>
      <c r="AN49" s="353"/>
      <c r="AO49" s="353"/>
      <c r="AP49" s="353"/>
      <c r="AQ49" s="354"/>
      <c r="AR49" s="356">
        <f t="shared" si="5"/>
        <v>0</v>
      </c>
      <c r="AS49" s="357">
        <f t="shared" si="6"/>
        <v>0</v>
      </c>
      <c r="AT49" s="462">
        <f t="shared" si="3"/>
        <v>0</v>
      </c>
      <c r="AU49" s="460">
        <f t="shared" si="4"/>
        <v>0</v>
      </c>
      <c r="AV49" s="358"/>
    </row>
    <row r="50" spans="1:48" x14ac:dyDescent="0.25">
      <c r="A50" s="370">
        <v>37</v>
      </c>
      <c r="B50" s="375" t="s">
        <v>201</v>
      </c>
      <c r="C50" s="372" t="s">
        <v>171</v>
      </c>
      <c r="D50" s="349" t="s">
        <v>99</v>
      </c>
      <c r="E50" s="388">
        <v>41276</v>
      </c>
      <c r="F50" s="350">
        <f>VLOOKUP(B50,'August,2013'!$B$6:$AP$108,41,0)</f>
        <v>4</v>
      </c>
      <c r="G50" s="350"/>
      <c r="H50" s="351">
        <v>1</v>
      </c>
      <c r="I50" s="352">
        <f t="shared" si="2"/>
        <v>5</v>
      </c>
      <c r="J50" s="378"/>
      <c r="K50" s="409"/>
      <c r="L50" s="409"/>
      <c r="M50" s="409"/>
      <c r="N50" s="409"/>
      <c r="O50" s="409"/>
      <c r="P50" s="451"/>
      <c r="Q50" s="451"/>
      <c r="R50" s="406"/>
      <c r="S50" s="353"/>
      <c r="T50" s="353"/>
      <c r="U50" s="353"/>
      <c r="V50" s="353"/>
      <c r="W50" s="401"/>
      <c r="X50" s="401"/>
      <c r="Y50" s="434"/>
      <c r="Z50" s="406"/>
      <c r="AA50" s="353"/>
      <c r="AB50" s="354"/>
      <c r="AC50" s="354"/>
      <c r="AD50" s="404"/>
      <c r="AE50" s="404"/>
      <c r="AF50" s="354"/>
      <c r="AG50" s="354"/>
      <c r="AH50" s="354"/>
      <c r="AI50" s="354"/>
      <c r="AJ50" s="354"/>
      <c r="AK50" s="404"/>
      <c r="AL50" s="404"/>
      <c r="AM50" s="354"/>
      <c r="AN50" s="354"/>
      <c r="AO50" s="354"/>
      <c r="AP50" s="354"/>
      <c r="AQ50" s="354"/>
      <c r="AR50" s="356">
        <f t="shared" si="5"/>
        <v>0</v>
      </c>
      <c r="AS50" s="357">
        <f t="shared" si="6"/>
        <v>5</v>
      </c>
      <c r="AT50" s="462">
        <f t="shared" si="3"/>
        <v>0</v>
      </c>
      <c r="AU50" s="460">
        <f t="shared" si="4"/>
        <v>5</v>
      </c>
      <c r="AV50" s="358"/>
    </row>
    <row r="51" spans="1:48" x14ac:dyDescent="0.25">
      <c r="A51" s="370">
        <v>38</v>
      </c>
      <c r="B51" s="375" t="s">
        <v>202</v>
      </c>
      <c r="C51" s="372" t="s">
        <v>185</v>
      </c>
      <c r="D51" s="349" t="s">
        <v>99</v>
      </c>
      <c r="E51" s="388">
        <v>41276</v>
      </c>
      <c r="F51" s="350">
        <f>VLOOKUP(B51,'August,2013'!$B$6:$AP$108,41,0)</f>
        <v>3.5</v>
      </c>
      <c r="G51" s="350"/>
      <c r="H51" s="351">
        <v>1</v>
      </c>
      <c r="I51" s="352">
        <f t="shared" si="2"/>
        <v>4.5</v>
      </c>
      <c r="J51" s="378"/>
      <c r="K51" s="409"/>
      <c r="L51" s="409"/>
      <c r="M51" s="409"/>
      <c r="N51" s="409"/>
      <c r="O51" s="409"/>
      <c r="P51" s="451"/>
      <c r="Q51" s="451"/>
      <c r="R51" s="406">
        <v>1</v>
      </c>
      <c r="S51" s="353"/>
      <c r="T51" s="353"/>
      <c r="U51" s="353"/>
      <c r="V51" s="353"/>
      <c r="W51" s="401"/>
      <c r="X51" s="401"/>
      <c r="Y51" s="434"/>
      <c r="Z51" s="406"/>
      <c r="AA51" s="353"/>
      <c r="AB51" s="354"/>
      <c r="AC51" s="354"/>
      <c r="AD51" s="404"/>
      <c r="AE51" s="404"/>
      <c r="AF51" s="354"/>
      <c r="AG51" s="354"/>
      <c r="AH51" s="354">
        <v>0.5</v>
      </c>
      <c r="AI51" s="354"/>
      <c r="AJ51" s="354"/>
      <c r="AK51" s="404"/>
      <c r="AL51" s="404"/>
      <c r="AM51" s="354">
        <v>1</v>
      </c>
      <c r="AN51" s="354"/>
      <c r="AO51" s="354"/>
      <c r="AP51" s="354"/>
      <c r="AQ51" s="354">
        <v>1</v>
      </c>
      <c r="AR51" s="356">
        <f t="shared" si="5"/>
        <v>3.5</v>
      </c>
      <c r="AS51" s="357">
        <f t="shared" si="6"/>
        <v>1</v>
      </c>
      <c r="AT51" s="462">
        <f t="shared" si="3"/>
        <v>0</v>
      </c>
      <c r="AU51" s="460">
        <f t="shared" si="4"/>
        <v>1</v>
      </c>
      <c r="AV51" s="358"/>
    </row>
    <row r="52" spans="1:48" x14ac:dyDescent="0.25">
      <c r="A52" s="370">
        <v>39</v>
      </c>
      <c r="B52" s="375" t="s">
        <v>203</v>
      </c>
      <c r="C52" s="372" t="s">
        <v>104</v>
      </c>
      <c r="D52" s="349" t="s">
        <v>99</v>
      </c>
      <c r="E52" s="388">
        <v>41276</v>
      </c>
      <c r="F52" s="350">
        <f>VLOOKUP(B52,'August,2013'!$B$6:$AP$108,41,0)</f>
        <v>3</v>
      </c>
      <c r="G52" s="350"/>
      <c r="H52" s="351">
        <v>1</v>
      </c>
      <c r="I52" s="352">
        <f t="shared" si="2"/>
        <v>4</v>
      </c>
      <c r="J52" s="378"/>
      <c r="K52" s="409"/>
      <c r="L52" s="409"/>
      <c r="M52" s="409"/>
      <c r="N52" s="409"/>
      <c r="O52" s="409"/>
      <c r="P52" s="451"/>
      <c r="Q52" s="451"/>
      <c r="R52" s="406"/>
      <c r="S52" s="353"/>
      <c r="T52" s="353"/>
      <c r="U52" s="353"/>
      <c r="V52" s="353"/>
      <c r="W52" s="401"/>
      <c r="X52" s="401"/>
      <c r="Y52" s="434"/>
      <c r="Z52" s="406"/>
      <c r="AA52" s="353"/>
      <c r="AB52" s="354"/>
      <c r="AC52" s="354"/>
      <c r="AD52" s="404"/>
      <c r="AE52" s="404"/>
      <c r="AF52" s="354"/>
      <c r="AG52" s="354"/>
      <c r="AH52" s="354"/>
      <c r="AI52" s="354"/>
      <c r="AJ52" s="354"/>
      <c r="AK52" s="404"/>
      <c r="AL52" s="404"/>
      <c r="AM52" s="354"/>
      <c r="AN52" s="354"/>
      <c r="AO52" s="354"/>
      <c r="AP52" s="354"/>
      <c r="AQ52" s="354"/>
      <c r="AR52" s="356">
        <f t="shared" si="5"/>
        <v>0</v>
      </c>
      <c r="AS52" s="357">
        <f t="shared" si="6"/>
        <v>4</v>
      </c>
      <c r="AT52" s="462">
        <f t="shared" si="3"/>
        <v>0</v>
      </c>
      <c r="AU52" s="460">
        <f t="shared" si="4"/>
        <v>4</v>
      </c>
      <c r="AV52" s="358"/>
    </row>
    <row r="53" spans="1:48" x14ac:dyDescent="0.25">
      <c r="A53" s="370">
        <v>40</v>
      </c>
      <c r="B53" s="375" t="s">
        <v>204</v>
      </c>
      <c r="C53" s="372" t="s">
        <v>105</v>
      </c>
      <c r="D53" s="349" t="s">
        <v>99</v>
      </c>
      <c r="E53" s="388">
        <v>41288</v>
      </c>
      <c r="F53" s="350">
        <f>VLOOKUP(B53,'August,2013'!$B$6:$AP$108,41,0)</f>
        <v>1.5</v>
      </c>
      <c r="G53" s="350"/>
      <c r="H53" s="351">
        <v>1</v>
      </c>
      <c r="I53" s="352">
        <f t="shared" si="2"/>
        <v>2.5</v>
      </c>
      <c r="J53" s="378"/>
      <c r="K53" s="409"/>
      <c r="L53" s="409"/>
      <c r="M53" s="409"/>
      <c r="N53" s="409"/>
      <c r="O53" s="409"/>
      <c r="P53" s="451"/>
      <c r="Q53" s="451"/>
      <c r="R53" s="406"/>
      <c r="S53" s="353"/>
      <c r="T53" s="353"/>
      <c r="U53" s="353"/>
      <c r="V53" s="353"/>
      <c r="W53" s="401"/>
      <c r="X53" s="401"/>
      <c r="Y53" s="434"/>
      <c r="Z53" s="406"/>
      <c r="AA53" s="353"/>
      <c r="AB53" s="354"/>
      <c r="AC53" s="354"/>
      <c r="AD53" s="404"/>
      <c r="AE53" s="404"/>
      <c r="AF53" s="354"/>
      <c r="AG53" s="354"/>
      <c r="AH53" s="354"/>
      <c r="AI53" s="354"/>
      <c r="AJ53" s="354">
        <v>1</v>
      </c>
      <c r="AK53" s="404"/>
      <c r="AL53" s="404"/>
      <c r="AM53" s="354"/>
      <c r="AN53" s="354"/>
      <c r="AO53" s="354"/>
      <c r="AP53" s="354"/>
      <c r="AQ53" s="354"/>
      <c r="AR53" s="356">
        <f t="shared" si="5"/>
        <v>1</v>
      </c>
      <c r="AS53" s="357">
        <f t="shared" si="6"/>
        <v>1.5</v>
      </c>
      <c r="AT53" s="462">
        <f t="shared" si="3"/>
        <v>0</v>
      </c>
      <c r="AU53" s="460">
        <f t="shared" si="4"/>
        <v>1.5</v>
      </c>
      <c r="AV53" s="358"/>
    </row>
    <row r="54" spans="1:48" x14ac:dyDescent="0.25">
      <c r="A54" s="414">
        <v>41</v>
      </c>
      <c r="B54" s="366" t="s">
        <v>257</v>
      </c>
      <c r="C54" s="397" t="s">
        <v>253</v>
      </c>
      <c r="D54" s="349" t="s">
        <v>99</v>
      </c>
      <c r="E54" s="388">
        <v>41393</v>
      </c>
      <c r="F54" s="350">
        <f>VLOOKUP(B54,'August,2013'!$B$6:$AP$108,41,0)</f>
        <v>2</v>
      </c>
      <c r="G54" s="368"/>
      <c r="H54" s="415">
        <v>1</v>
      </c>
      <c r="I54" s="352">
        <f t="shared" si="2"/>
        <v>3</v>
      </c>
      <c r="J54" s="455"/>
      <c r="K54" s="442"/>
      <c r="L54" s="442"/>
      <c r="M54" s="442"/>
      <c r="N54" s="442"/>
      <c r="O54" s="442"/>
      <c r="P54" s="452"/>
      <c r="Q54" s="452"/>
      <c r="R54" s="408"/>
      <c r="S54" s="382"/>
      <c r="T54" s="382"/>
      <c r="U54" s="382"/>
      <c r="V54" s="382"/>
      <c r="W54" s="403"/>
      <c r="X54" s="403"/>
      <c r="Y54" s="435"/>
      <c r="Z54" s="408"/>
      <c r="AA54" s="382"/>
      <c r="AB54" s="383"/>
      <c r="AC54" s="383"/>
      <c r="AD54" s="410"/>
      <c r="AE54" s="410"/>
      <c r="AF54" s="383"/>
      <c r="AG54" s="383"/>
      <c r="AH54" s="383"/>
      <c r="AI54" s="383"/>
      <c r="AJ54" s="383"/>
      <c r="AK54" s="410"/>
      <c r="AL54" s="410"/>
      <c r="AM54" s="383"/>
      <c r="AN54" s="383"/>
      <c r="AO54" s="383"/>
      <c r="AP54" s="383"/>
      <c r="AQ54" s="383"/>
      <c r="AR54" s="356">
        <f t="shared" si="5"/>
        <v>0</v>
      </c>
      <c r="AS54" s="357">
        <f t="shared" si="6"/>
        <v>3</v>
      </c>
      <c r="AT54" s="462">
        <f t="shared" si="3"/>
        <v>0</v>
      </c>
      <c r="AU54" s="460">
        <f t="shared" si="4"/>
        <v>3</v>
      </c>
      <c r="AV54" s="384"/>
    </row>
    <row r="55" spans="1:48" x14ac:dyDescent="0.25">
      <c r="A55" s="339">
        <v>8</v>
      </c>
      <c r="B55" s="340"/>
      <c r="C55" s="341" t="s">
        <v>256</v>
      </c>
      <c r="D55" s="340"/>
      <c r="E55" s="389"/>
      <c r="F55" s="350"/>
      <c r="G55" s="341"/>
      <c r="H55" s="341"/>
      <c r="I55" s="352">
        <f t="shared" si="2"/>
        <v>0</v>
      </c>
      <c r="J55" s="454"/>
      <c r="K55" s="386"/>
      <c r="L55" s="386"/>
      <c r="M55" s="386"/>
      <c r="N55" s="386"/>
      <c r="O55" s="386"/>
      <c r="P55" s="450"/>
      <c r="Q55" s="450"/>
      <c r="R55" s="386"/>
      <c r="S55" s="343"/>
      <c r="T55" s="343"/>
      <c r="U55" s="343"/>
      <c r="V55" s="343"/>
      <c r="W55" s="400"/>
      <c r="X55" s="400"/>
      <c r="Y55" s="433"/>
      <c r="Z55" s="386"/>
      <c r="AA55" s="343"/>
      <c r="AB55" s="343"/>
      <c r="AC55" s="343"/>
      <c r="AD55" s="400"/>
      <c r="AE55" s="400"/>
      <c r="AF55" s="343"/>
      <c r="AG55" s="343"/>
      <c r="AH55" s="343"/>
      <c r="AI55" s="343"/>
      <c r="AJ55" s="343"/>
      <c r="AK55" s="400"/>
      <c r="AL55" s="400"/>
      <c r="AM55" s="343"/>
      <c r="AN55" s="343"/>
      <c r="AO55" s="343"/>
      <c r="AP55" s="343"/>
      <c r="AQ55" s="343"/>
      <c r="AR55" s="356">
        <f t="shared" si="5"/>
        <v>0</v>
      </c>
      <c r="AS55" s="357">
        <f t="shared" si="6"/>
        <v>0</v>
      </c>
      <c r="AT55" s="462">
        <f t="shared" si="3"/>
        <v>0</v>
      </c>
      <c r="AU55" s="460">
        <f t="shared" si="4"/>
        <v>0</v>
      </c>
      <c r="AV55" s="345"/>
    </row>
    <row r="56" spans="1:48" x14ac:dyDescent="0.25">
      <c r="A56" s="370">
        <v>42</v>
      </c>
      <c r="B56" s="348" t="s">
        <v>75</v>
      </c>
      <c r="C56" s="372" t="s">
        <v>76</v>
      </c>
      <c r="D56" s="349" t="s">
        <v>56</v>
      </c>
      <c r="E56" s="388">
        <v>40560</v>
      </c>
      <c r="F56" s="350">
        <f>VLOOKUP(B56,'August,2013'!$B$6:$AP$108,41,0)</f>
        <v>6.5</v>
      </c>
      <c r="G56" s="350"/>
      <c r="H56" s="351">
        <v>1</v>
      </c>
      <c r="I56" s="352">
        <f t="shared" si="2"/>
        <v>7.5</v>
      </c>
      <c r="J56" s="378"/>
      <c r="K56" s="409"/>
      <c r="L56" s="409"/>
      <c r="M56" s="409"/>
      <c r="N56" s="409"/>
      <c r="O56" s="409"/>
      <c r="P56" s="451"/>
      <c r="Q56" s="451"/>
      <c r="R56" s="406"/>
      <c r="S56" s="353"/>
      <c r="T56" s="353"/>
      <c r="U56" s="353"/>
      <c r="V56" s="353"/>
      <c r="W56" s="401"/>
      <c r="X56" s="401"/>
      <c r="Y56" s="434"/>
      <c r="Z56" s="406"/>
      <c r="AA56" s="353"/>
      <c r="AB56" s="354"/>
      <c r="AC56" s="354"/>
      <c r="AD56" s="404"/>
      <c r="AE56" s="404"/>
      <c r="AF56" s="354">
        <v>1</v>
      </c>
      <c r="AG56" s="354"/>
      <c r="AH56" s="354"/>
      <c r="AI56" s="354"/>
      <c r="AJ56" s="354">
        <v>1</v>
      </c>
      <c r="AK56" s="404"/>
      <c r="AL56" s="404"/>
      <c r="AM56" s="354">
        <v>1</v>
      </c>
      <c r="AN56" s="354">
        <v>1</v>
      </c>
      <c r="AO56" s="354">
        <v>1</v>
      </c>
      <c r="AP56" s="354">
        <v>1</v>
      </c>
      <c r="AQ56" s="354">
        <v>1</v>
      </c>
      <c r="AR56" s="356">
        <f t="shared" si="5"/>
        <v>7</v>
      </c>
      <c r="AS56" s="357">
        <f t="shared" si="6"/>
        <v>0.5</v>
      </c>
      <c r="AT56" s="462">
        <f t="shared" si="3"/>
        <v>0</v>
      </c>
      <c r="AU56" s="460">
        <f t="shared" si="4"/>
        <v>0.5</v>
      </c>
      <c r="AV56" s="358"/>
    </row>
    <row r="57" spans="1:48" x14ac:dyDescent="0.25">
      <c r="A57" s="370">
        <v>43</v>
      </c>
      <c r="B57" s="348" t="s">
        <v>205</v>
      </c>
      <c r="C57" s="372" t="s">
        <v>176</v>
      </c>
      <c r="D57" s="349" t="s">
        <v>56</v>
      </c>
      <c r="E57" s="388">
        <v>41337</v>
      </c>
      <c r="F57" s="350">
        <f>VLOOKUP(B57,'August,2013'!$B$6:$AP$108,41,0)</f>
        <v>2</v>
      </c>
      <c r="G57" s="350"/>
      <c r="H57" s="351">
        <v>1</v>
      </c>
      <c r="I57" s="352">
        <f t="shared" si="2"/>
        <v>3</v>
      </c>
      <c r="J57" s="378"/>
      <c r="K57" s="409"/>
      <c r="L57" s="409"/>
      <c r="M57" s="409"/>
      <c r="N57" s="409"/>
      <c r="O57" s="409"/>
      <c r="P57" s="451"/>
      <c r="Q57" s="451"/>
      <c r="R57" s="406"/>
      <c r="S57" s="353"/>
      <c r="T57" s="353"/>
      <c r="U57" s="353"/>
      <c r="V57" s="353"/>
      <c r="W57" s="401"/>
      <c r="X57" s="401"/>
      <c r="Y57" s="434"/>
      <c r="Z57" s="406"/>
      <c r="AA57" s="353"/>
      <c r="AB57" s="354"/>
      <c r="AC57" s="354"/>
      <c r="AD57" s="404"/>
      <c r="AE57" s="404"/>
      <c r="AF57" s="354"/>
      <c r="AG57" s="354"/>
      <c r="AH57" s="354"/>
      <c r="AI57" s="354"/>
      <c r="AJ57" s="354"/>
      <c r="AK57" s="404"/>
      <c r="AL57" s="404"/>
      <c r="AM57" s="354"/>
      <c r="AN57" s="354"/>
      <c r="AO57" s="354"/>
      <c r="AP57" s="354"/>
      <c r="AQ57" s="354"/>
      <c r="AR57" s="356">
        <f t="shared" si="5"/>
        <v>0</v>
      </c>
      <c r="AS57" s="357">
        <f t="shared" si="6"/>
        <v>3</v>
      </c>
      <c r="AT57" s="462">
        <f t="shared" si="3"/>
        <v>0</v>
      </c>
      <c r="AU57" s="460">
        <f t="shared" si="4"/>
        <v>3</v>
      </c>
      <c r="AV57" s="358"/>
    </row>
    <row r="58" spans="1:48" x14ac:dyDescent="0.25">
      <c r="A58" s="370">
        <v>44</v>
      </c>
      <c r="B58" s="348" t="s">
        <v>206</v>
      </c>
      <c r="C58" s="398" t="s">
        <v>178</v>
      </c>
      <c r="D58" s="349" t="s">
        <v>56</v>
      </c>
      <c r="E58" s="391">
        <v>41334</v>
      </c>
      <c r="F58" s="350">
        <f>VLOOKUP(B58,'August,2013'!$B$6:$AP$108,41,0)</f>
        <v>3</v>
      </c>
      <c r="G58" s="350"/>
      <c r="H58" s="351">
        <v>1</v>
      </c>
      <c r="I58" s="352">
        <f t="shared" si="2"/>
        <v>4</v>
      </c>
      <c r="J58" s="455"/>
      <c r="K58" s="408"/>
      <c r="L58" s="408"/>
      <c r="M58" s="408"/>
      <c r="N58" s="408"/>
      <c r="O58" s="408"/>
      <c r="P58" s="452"/>
      <c r="Q58" s="452"/>
      <c r="R58" s="408"/>
      <c r="S58" s="382"/>
      <c r="T58" s="382"/>
      <c r="U58" s="382"/>
      <c r="V58" s="382"/>
      <c r="W58" s="403"/>
      <c r="X58" s="403"/>
      <c r="Y58" s="435"/>
      <c r="Z58" s="408"/>
      <c r="AA58" s="382"/>
      <c r="AB58" s="382"/>
      <c r="AC58" s="382"/>
      <c r="AD58" s="403"/>
      <c r="AE58" s="403"/>
      <c r="AF58" s="382"/>
      <c r="AG58" s="382"/>
      <c r="AH58" s="382"/>
      <c r="AI58" s="382"/>
      <c r="AJ58" s="382"/>
      <c r="AK58" s="403"/>
      <c r="AL58" s="403"/>
      <c r="AM58" s="382"/>
      <c r="AN58" s="382"/>
      <c r="AO58" s="382"/>
      <c r="AP58" s="382"/>
      <c r="AQ58" s="382"/>
      <c r="AR58" s="356">
        <f t="shared" si="5"/>
        <v>0</v>
      </c>
      <c r="AS58" s="357">
        <f t="shared" si="6"/>
        <v>4</v>
      </c>
      <c r="AT58" s="462">
        <f t="shared" si="3"/>
        <v>0</v>
      </c>
      <c r="AU58" s="460">
        <f t="shared" si="4"/>
        <v>4</v>
      </c>
      <c r="AV58" s="358"/>
    </row>
    <row r="59" spans="1:48" x14ac:dyDescent="0.25">
      <c r="A59" s="414">
        <v>45</v>
      </c>
      <c r="B59" s="380" t="s">
        <v>207</v>
      </c>
      <c r="C59" s="397" t="s">
        <v>194</v>
      </c>
      <c r="D59" s="349" t="s">
        <v>56</v>
      </c>
      <c r="E59" s="391">
        <v>41351</v>
      </c>
      <c r="F59" s="350">
        <f>VLOOKUP(B59,'August,2013'!$B$6:$AP$108,41,0)</f>
        <v>2</v>
      </c>
      <c r="G59" s="368"/>
      <c r="H59" s="415">
        <v>1</v>
      </c>
      <c r="I59" s="352">
        <f t="shared" si="2"/>
        <v>3</v>
      </c>
      <c r="J59" s="455"/>
      <c r="K59" s="442"/>
      <c r="L59" s="442"/>
      <c r="M59" s="442"/>
      <c r="N59" s="442"/>
      <c r="O59" s="442"/>
      <c r="P59" s="452"/>
      <c r="Q59" s="452"/>
      <c r="R59" s="408"/>
      <c r="S59" s="382"/>
      <c r="T59" s="382"/>
      <c r="U59" s="382"/>
      <c r="V59" s="382"/>
      <c r="W59" s="403"/>
      <c r="X59" s="403"/>
      <c r="Y59" s="435"/>
      <c r="Z59" s="408"/>
      <c r="AA59" s="382"/>
      <c r="AB59" s="383"/>
      <c r="AC59" s="383"/>
      <c r="AD59" s="410"/>
      <c r="AE59" s="410"/>
      <c r="AF59" s="383"/>
      <c r="AG59" s="383"/>
      <c r="AH59" s="383"/>
      <c r="AI59" s="383"/>
      <c r="AJ59" s="383"/>
      <c r="AK59" s="410"/>
      <c r="AL59" s="410"/>
      <c r="AM59" s="383"/>
      <c r="AN59" s="383">
        <v>1</v>
      </c>
      <c r="AO59" s="383"/>
      <c r="AP59" s="383"/>
      <c r="AQ59" s="383"/>
      <c r="AR59" s="356">
        <f t="shared" si="5"/>
        <v>1</v>
      </c>
      <c r="AS59" s="357">
        <f t="shared" si="6"/>
        <v>2</v>
      </c>
      <c r="AT59" s="462">
        <f t="shared" si="3"/>
        <v>0</v>
      </c>
      <c r="AU59" s="460">
        <f t="shared" si="4"/>
        <v>2</v>
      </c>
      <c r="AV59" s="384"/>
    </row>
    <row r="60" spans="1:48" x14ac:dyDescent="0.25">
      <c r="A60" s="414">
        <v>46</v>
      </c>
      <c r="B60" s="348" t="s">
        <v>94</v>
      </c>
      <c r="C60" s="360" t="s">
        <v>95</v>
      </c>
      <c r="D60" s="349" t="s">
        <v>56</v>
      </c>
      <c r="E60" s="388">
        <v>40969</v>
      </c>
      <c r="F60" s="350">
        <f>VLOOKUP(B60,'August,2013'!$B$6:$AP$108,41,0)</f>
        <v>9.5</v>
      </c>
      <c r="G60" s="350"/>
      <c r="H60" s="351">
        <v>1</v>
      </c>
      <c r="I60" s="352">
        <f t="shared" si="2"/>
        <v>10.5</v>
      </c>
      <c r="J60" s="378"/>
      <c r="K60" s="409"/>
      <c r="L60" s="409"/>
      <c r="M60" s="409"/>
      <c r="N60" s="409"/>
      <c r="O60" s="409"/>
      <c r="P60" s="451"/>
      <c r="Q60" s="451"/>
      <c r="R60" s="406"/>
      <c r="S60" s="353"/>
      <c r="T60" s="353"/>
      <c r="U60" s="353"/>
      <c r="V60" s="353">
        <v>1</v>
      </c>
      <c r="W60" s="401"/>
      <c r="X60" s="401"/>
      <c r="Y60" s="434"/>
      <c r="Z60" s="406"/>
      <c r="AA60" s="353"/>
      <c r="AB60" s="354"/>
      <c r="AC60" s="354"/>
      <c r="AD60" s="404"/>
      <c r="AE60" s="404"/>
      <c r="AF60" s="354"/>
      <c r="AG60" s="354"/>
      <c r="AH60" s="354"/>
      <c r="AI60" s="354"/>
      <c r="AJ60" s="354"/>
      <c r="AK60" s="404"/>
      <c r="AL60" s="404"/>
      <c r="AM60" s="354"/>
      <c r="AN60" s="354"/>
      <c r="AO60" s="354"/>
      <c r="AP60" s="354"/>
      <c r="AQ60" s="354"/>
      <c r="AR60" s="356">
        <f t="shared" si="5"/>
        <v>1</v>
      </c>
      <c r="AS60" s="357">
        <f t="shared" si="6"/>
        <v>9.5</v>
      </c>
      <c r="AT60" s="462">
        <f t="shared" si="3"/>
        <v>0</v>
      </c>
      <c r="AU60" s="460">
        <f t="shared" si="4"/>
        <v>9.5</v>
      </c>
      <c r="AV60" s="358"/>
    </row>
    <row r="61" spans="1:48" x14ac:dyDescent="0.25">
      <c r="A61" s="339">
        <v>9</v>
      </c>
      <c r="B61" s="340"/>
      <c r="C61" s="341" t="s">
        <v>106</v>
      </c>
      <c r="D61" s="340"/>
      <c r="E61" s="389"/>
      <c r="F61" s="350"/>
      <c r="G61" s="341"/>
      <c r="H61" s="341"/>
      <c r="I61" s="352">
        <f t="shared" si="2"/>
        <v>0</v>
      </c>
      <c r="J61" s="454"/>
      <c r="K61" s="386"/>
      <c r="L61" s="386"/>
      <c r="M61" s="386"/>
      <c r="N61" s="386"/>
      <c r="O61" s="386"/>
      <c r="P61" s="450"/>
      <c r="Q61" s="450"/>
      <c r="R61" s="386"/>
      <c r="S61" s="343"/>
      <c r="T61" s="343"/>
      <c r="U61" s="343"/>
      <c r="V61" s="343"/>
      <c r="W61" s="400"/>
      <c r="X61" s="400"/>
      <c r="Y61" s="433"/>
      <c r="Z61" s="386"/>
      <c r="AA61" s="343"/>
      <c r="AB61" s="343"/>
      <c r="AC61" s="343"/>
      <c r="AD61" s="400"/>
      <c r="AE61" s="400"/>
      <c r="AF61" s="343"/>
      <c r="AG61" s="343"/>
      <c r="AH61" s="343"/>
      <c r="AI61" s="343"/>
      <c r="AJ61" s="343"/>
      <c r="AK61" s="400"/>
      <c r="AL61" s="400"/>
      <c r="AM61" s="343"/>
      <c r="AN61" s="343"/>
      <c r="AO61" s="343"/>
      <c r="AP61" s="343"/>
      <c r="AQ61" s="343"/>
      <c r="AR61" s="356">
        <f t="shared" si="5"/>
        <v>0</v>
      </c>
      <c r="AS61" s="357">
        <f t="shared" si="6"/>
        <v>0</v>
      </c>
      <c r="AT61" s="462">
        <f t="shared" si="3"/>
        <v>0</v>
      </c>
      <c r="AU61" s="460">
        <f t="shared" si="4"/>
        <v>0</v>
      </c>
      <c r="AV61" s="345"/>
    </row>
    <row r="62" spans="1:48" x14ac:dyDescent="0.25">
      <c r="A62" s="347">
        <v>47</v>
      </c>
      <c r="B62" s="348" t="s">
        <v>107</v>
      </c>
      <c r="C62" s="362" t="s">
        <v>108</v>
      </c>
      <c r="D62" s="349" t="s">
        <v>64</v>
      </c>
      <c r="E62" s="388">
        <v>39022</v>
      </c>
      <c r="F62" s="350">
        <f>VLOOKUP(B62,'August,2013'!$B$6:$AP$108,41,0)</f>
        <v>7</v>
      </c>
      <c r="G62" s="350"/>
      <c r="H62" s="351">
        <v>1</v>
      </c>
      <c r="I62" s="352">
        <f t="shared" si="2"/>
        <v>8</v>
      </c>
      <c r="J62" s="378"/>
      <c r="K62" s="409"/>
      <c r="L62" s="409"/>
      <c r="M62" s="409"/>
      <c r="N62" s="409">
        <v>1</v>
      </c>
      <c r="O62" s="409">
        <v>1</v>
      </c>
      <c r="P62" s="451"/>
      <c r="Q62" s="451"/>
      <c r="R62" s="353"/>
      <c r="S62" s="353"/>
      <c r="T62" s="353"/>
      <c r="U62" s="353"/>
      <c r="V62" s="353"/>
      <c r="W62" s="401"/>
      <c r="X62" s="401"/>
      <c r="Y62" s="434"/>
      <c r="Z62" s="406">
        <v>0.5</v>
      </c>
      <c r="AA62" s="353"/>
      <c r="AB62" s="354"/>
      <c r="AC62" s="354"/>
      <c r="AD62" s="404"/>
      <c r="AE62" s="404"/>
      <c r="AF62" s="354"/>
      <c r="AG62" s="354"/>
      <c r="AH62" s="354"/>
      <c r="AI62" s="354"/>
      <c r="AJ62" s="354"/>
      <c r="AK62" s="404"/>
      <c r="AL62" s="404"/>
      <c r="AM62" s="354"/>
      <c r="AN62" s="354"/>
      <c r="AO62" s="354">
        <v>1</v>
      </c>
      <c r="AP62" s="354"/>
      <c r="AQ62" s="354"/>
      <c r="AR62" s="356">
        <f t="shared" si="5"/>
        <v>3.5</v>
      </c>
      <c r="AS62" s="357">
        <f t="shared" si="6"/>
        <v>4.5</v>
      </c>
      <c r="AT62" s="462">
        <f t="shared" si="3"/>
        <v>0</v>
      </c>
      <c r="AU62" s="460">
        <f t="shared" si="4"/>
        <v>4.5</v>
      </c>
      <c r="AV62" s="358"/>
    </row>
    <row r="63" spans="1:48" x14ac:dyDescent="0.25">
      <c r="A63" s="370">
        <v>48</v>
      </c>
      <c r="B63" s="348" t="s">
        <v>109</v>
      </c>
      <c r="C63" s="371" t="s">
        <v>110</v>
      </c>
      <c r="D63" s="349" t="s">
        <v>56</v>
      </c>
      <c r="E63" s="388">
        <v>39546</v>
      </c>
      <c r="F63" s="350">
        <f>VLOOKUP(B63,'August,2013'!$B$6:$AP$108,41,0)</f>
        <v>4</v>
      </c>
      <c r="G63" s="350"/>
      <c r="H63" s="351">
        <v>1</v>
      </c>
      <c r="I63" s="352">
        <f t="shared" si="2"/>
        <v>5</v>
      </c>
      <c r="J63" s="378"/>
      <c r="K63" s="409"/>
      <c r="L63" s="409"/>
      <c r="M63" s="409"/>
      <c r="N63" s="409">
        <v>1</v>
      </c>
      <c r="O63" s="409">
        <v>1</v>
      </c>
      <c r="P63" s="451"/>
      <c r="Q63" s="451"/>
      <c r="R63" s="406">
        <v>1</v>
      </c>
      <c r="S63" s="353"/>
      <c r="T63" s="353"/>
      <c r="U63" s="353"/>
      <c r="V63" s="353"/>
      <c r="W63" s="401"/>
      <c r="X63" s="401"/>
      <c r="Y63" s="434"/>
      <c r="Z63" s="406"/>
      <c r="AA63" s="353"/>
      <c r="AB63" s="354"/>
      <c r="AC63" s="354"/>
      <c r="AD63" s="404"/>
      <c r="AE63" s="404"/>
      <c r="AF63" s="354"/>
      <c r="AG63" s="354"/>
      <c r="AH63" s="354"/>
      <c r="AI63" s="354"/>
      <c r="AJ63" s="354"/>
      <c r="AK63" s="404"/>
      <c r="AL63" s="404"/>
      <c r="AM63" s="354"/>
      <c r="AN63" s="354"/>
      <c r="AO63" s="354"/>
      <c r="AP63" s="354"/>
      <c r="AQ63" s="354"/>
      <c r="AR63" s="356">
        <f t="shared" si="5"/>
        <v>3</v>
      </c>
      <c r="AS63" s="357">
        <f t="shared" si="6"/>
        <v>2</v>
      </c>
      <c r="AT63" s="462">
        <f t="shared" si="3"/>
        <v>0</v>
      </c>
      <c r="AU63" s="460">
        <f t="shared" si="4"/>
        <v>2</v>
      </c>
      <c r="AV63" s="358"/>
    </row>
    <row r="64" spans="1:48" x14ac:dyDescent="0.25">
      <c r="A64" s="370">
        <v>49</v>
      </c>
      <c r="B64" s="348" t="s">
        <v>111</v>
      </c>
      <c r="C64" s="362" t="s">
        <v>112</v>
      </c>
      <c r="D64" s="349" t="s">
        <v>56</v>
      </c>
      <c r="E64" s="388">
        <v>39581</v>
      </c>
      <c r="F64" s="350">
        <f>VLOOKUP(B64,'August,2013'!$B$6:$AP$108,41,0)</f>
        <v>9</v>
      </c>
      <c r="G64" s="350"/>
      <c r="H64" s="351">
        <v>1</v>
      </c>
      <c r="I64" s="352">
        <f t="shared" si="2"/>
        <v>10</v>
      </c>
      <c r="J64" s="378"/>
      <c r="K64" s="409"/>
      <c r="L64" s="409"/>
      <c r="M64" s="409"/>
      <c r="N64" s="409"/>
      <c r="O64" s="409">
        <v>0.5</v>
      </c>
      <c r="P64" s="451"/>
      <c r="Q64" s="451"/>
      <c r="R64" s="406"/>
      <c r="S64" s="353">
        <v>0.5</v>
      </c>
      <c r="T64" s="353"/>
      <c r="U64" s="353">
        <v>0.5</v>
      </c>
      <c r="V64" s="353"/>
      <c r="W64" s="401"/>
      <c r="X64" s="401"/>
      <c r="Y64" s="434"/>
      <c r="Z64" s="406"/>
      <c r="AA64" s="353"/>
      <c r="AB64" s="354"/>
      <c r="AC64" s="354"/>
      <c r="AD64" s="404"/>
      <c r="AE64" s="404"/>
      <c r="AF64" s="354"/>
      <c r="AG64" s="354"/>
      <c r="AH64" s="354"/>
      <c r="AI64" s="354"/>
      <c r="AJ64" s="354"/>
      <c r="AK64" s="404"/>
      <c r="AL64" s="404"/>
      <c r="AM64" s="354"/>
      <c r="AN64" s="354"/>
      <c r="AO64" s="354"/>
      <c r="AP64" s="354"/>
      <c r="AQ64" s="354"/>
      <c r="AR64" s="356">
        <f t="shared" si="5"/>
        <v>1.5</v>
      </c>
      <c r="AS64" s="357">
        <f t="shared" si="6"/>
        <v>8.5</v>
      </c>
      <c r="AT64" s="462">
        <f t="shared" si="3"/>
        <v>0</v>
      </c>
      <c r="AU64" s="460">
        <f t="shared" si="4"/>
        <v>8.5</v>
      </c>
      <c r="AV64" s="358"/>
    </row>
    <row r="65" spans="1:48" x14ac:dyDescent="0.25">
      <c r="A65" s="339">
        <v>10</v>
      </c>
      <c r="B65" s="340"/>
      <c r="C65" s="341" t="s">
        <v>113</v>
      </c>
      <c r="D65" s="340"/>
      <c r="E65" s="389"/>
      <c r="F65" s="350"/>
      <c r="G65" s="341"/>
      <c r="H65" s="341"/>
      <c r="I65" s="352">
        <f t="shared" si="2"/>
        <v>0</v>
      </c>
      <c r="J65" s="454"/>
      <c r="K65" s="386"/>
      <c r="L65" s="386"/>
      <c r="M65" s="386"/>
      <c r="N65" s="386"/>
      <c r="O65" s="386"/>
      <c r="P65" s="450"/>
      <c r="Q65" s="450"/>
      <c r="R65" s="386"/>
      <c r="S65" s="343"/>
      <c r="T65" s="343"/>
      <c r="U65" s="343"/>
      <c r="V65" s="343"/>
      <c r="W65" s="400"/>
      <c r="X65" s="400"/>
      <c r="Y65" s="433"/>
      <c r="Z65" s="386"/>
      <c r="AA65" s="343"/>
      <c r="AB65" s="343"/>
      <c r="AC65" s="343"/>
      <c r="AD65" s="400"/>
      <c r="AE65" s="400"/>
      <c r="AF65" s="343"/>
      <c r="AG65" s="343"/>
      <c r="AH65" s="343"/>
      <c r="AI65" s="343"/>
      <c r="AJ65" s="343"/>
      <c r="AK65" s="400"/>
      <c r="AL65" s="400"/>
      <c r="AM65" s="343"/>
      <c r="AN65" s="343"/>
      <c r="AO65" s="343"/>
      <c r="AP65" s="343"/>
      <c r="AQ65" s="343"/>
      <c r="AR65" s="356">
        <f t="shared" si="5"/>
        <v>0</v>
      </c>
      <c r="AS65" s="357">
        <f t="shared" si="6"/>
        <v>0</v>
      </c>
      <c r="AT65" s="462">
        <f t="shared" si="3"/>
        <v>0</v>
      </c>
      <c r="AU65" s="460">
        <f t="shared" si="4"/>
        <v>0</v>
      </c>
      <c r="AV65" s="345"/>
    </row>
    <row r="66" spans="1:48" x14ac:dyDescent="0.25">
      <c r="A66" s="347">
        <v>50</v>
      </c>
      <c r="B66" s="375" t="s">
        <v>114</v>
      </c>
      <c r="C66" s="349" t="s">
        <v>115</v>
      </c>
      <c r="D66" s="349" t="s">
        <v>64</v>
      </c>
      <c r="E66" s="388">
        <v>39510</v>
      </c>
      <c r="F66" s="350">
        <f>VLOOKUP(B66,'August,2013'!$B$6:$AP$108,41,0)</f>
        <v>13</v>
      </c>
      <c r="G66" s="350">
        <v>0.5</v>
      </c>
      <c r="H66" s="351">
        <v>1</v>
      </c>
      <c r="I66" s="352">
        <f t="shared" si="2"/>
        <v>14.5</v>
      </c>
      <c r="J66" s="378"/>
      <c r="K66" s="409"/>
      <c r="L66" s="409">
        <v>1</v>
      </c>
      <c r="M66" s="409"/>
      <c r="N66" s="409"/>
      <c r="O66" s="409"/>
      <c r="P66" s="451"/>
      <c r="Q66" s="451"/>
      <c r="R66" s="406"/>
      <c r="S66" s="353">
        <v>0.5</v>
      </c>
      <c r="T66" s="353"/>
      <c r="U66" s="353"/>
      <c r="V66" s="353">
        <v>0.5</v>
      </c>
      <c r="W66" s="401"/>
      <c r="X66" s="401"/>
      <c r="Y66" s="434"/>
      <c r="Z66" s="406"/>
      <c r="AA66" s="353"/>
      <c r="AB66" s="354"/>
      <c r="AC66" s="354"/>
      <c r="AD66" s="404"/>
      <c r="AE66" s="404"/>
      <c r="AF66" s="354"/>
      <c r="AG66" s="354"/>
      <c r="AH66" s="354"/>
      <c r="AI66" s="354"/>
      <c r="AJ66" s="354"/>
      <c r="AK66" s="404"/>
      <c r="AL66" s="404"/>
      <c r="AM66" s="354"/>
      <c r="AN66" s="354"/>
      <c r="AO66" s="354"/>
      <c r="AP66" s="354"/>
      <c r="AQ66" s="354"/>
      <c r="AR66" s="356">
        <f t="shared" si="5"/>
        <v>2</v>
      </c>
      <c r="AS66" s="357">
        <f t="shared" si="6"/>
        <v>12.5</v>
      </c>
      <c r="AT66" s="462">
        <f t="shared" si="3"/>
        <v>0</v>
      </c>
      <c r="AU66" s="460">
        <f t="shared" si="4"/>
        <v>12.5</v>
      </c>
      <c r="AV66" s="358"/>
    </row>
    <row r="67" spans="1:48" x14ac:dyDescent="0.25">
      <c r="A67" s="370">
        <v>51</v>
      </c>
      <c r="B67" s="348" t="s">
        <v>116</v>
      </c>
      <c r="C67" s="371" t="s">
        <v>117</v>
      </c>
      <c r="D67" s="349" t="s">
        <v>56</v>
      </c>
      <c r="E67" s="388">
        <v>40513</v>
      </c>
      <c r="F67" s="350">
        <f>VLOOKUP(B67,'August,2013'!$B$6:$AP$108,41,0)</f>
        <v>0</v>
      </c>
      <c r="G67" s="350"/>
      <c r="H67" s="351">
        <v>1</v>
      </c>
      <c r="I67" s="352">
        <f t="shared" si="2"/>
        <v>1</v>
      </c>
      <c r="J67" s="378"/>
      <c r="K67" s="409"/>
      <c r="L67" s="409"/>
      <c r="M67" s="409"/>
      <c r="N67" s="409"/>
      <c r="O67" s="409"/>
      <c r="P67" s="451"/>
      <c r="Q67" s="451"/>
      <c r="R67" s="406"/>
      <c r="S67" s="353"/>
      <c r="T67" s="353"/>
      <c r="U67" s="353"/>
      <c r="V67" s="353"/>
      <c r="W67" s="401"/>
      <c r="X67" s="401"/>
      <c r="Y67" s="434"/>
      <c r="Z67" s="406"/>
      <c r="AA67" s="353"/>
      <c r="AB67" s="354"/>
      <c r="AC67" s="354"/>
      <c r="AD67" s="401"/>
      <c r="AE67" s="401"/>
      <c r="AF67" s="353"/>
      <c r="AG67" s="353"/>
      <c r="AH67" s="353"/>
      <c r="AI67" s="354"/>
      <c r="AJ67" s="354"/>
      <c r="AK67" s="401"/>
      <c r="AL67" s="401"/>
      <c r="AM67" s="353"/>
      <c r="AN67" s="353"/>
      <c r="AO67" s="353"/>
      <c r="AP67" s="354"/>
      <c r="AQ67" s="354"/>
      <c r="AR67" s="356">
        <f t="shared" si="5"/>
        <v>0</v>
      </c>
      <c r="AS67" s="357">
        <f t="shared" si="6"/>
        <v>1</v>
      </c>
      <c r="AT67" s="462">
        <f t="shared" si="3"/>
        <v>0</v>
      </c>
      <c r="AU67" s="460">
        <f t="shared" si="4"/>
        <v>1</v>
      </c>
      <c r="AV67" s="358"/>
    </row>
    <row r="68" spans="1:48" x14ac:dyDescent="0.25">
      <c r="A68" s="370">
        <v>52</v>
      </c>
      <c r="B68" s="348" t="s">
        <v>118</v>
      </c>
      <c r="C68" s="360" t="s">
        <v>119</v>
      </c>
      <c r="D68" s="349" t="s">
        <v>99</v>
      </c>
      <c r="E68" s="388">
        <v>40393</v>
      </c>
      <c r="F68" s="350">
        <f>VLOOKUP(B68,'August,2013'!$B$6:$AP$108,41,0)</f>
        <v>8</v>
      </c>
      <c r="G68" s="350"/>
      <c r="H68" s="351">
        <v>1</v>
      </c>
      <c r="I68" s="352">
        <f t="shared" si="2"/>
        <v>9</v>
      </c>
      <c r="J68" s="378"/>
      <c r="K68" s="409"/>
      <c r="L68" s="409"/>
      <c r="M68" s="409"/>
      <c r="N68" s="409"/>
      <c r="O68" s="409"/>
      <c r="P68" s="451"/>
      <c r="Q68" s="451"/>
      <c r="R68" s="406"/>
      <c r="S68" s="353"/>
      <c r="T68" s="353"/>
      <c r="U68" s="353">
        <v>1</v>
      </c>
      <c r="V68" s="353">
        <v>1</v>
      </c>
      <c r="W68" s="401"/>
      <c r="X68" s="401"/>
      <c r="Y68" s="434"/>
      <c r="Z68" s="406"/>
      <c r="AA68" s="353"/>
      <c r="AB68" s="354"/>
      <c r="AC68" s="354"/>
      <c r="AD68" s="401"/>
      <c r="AE68" s="401"/>
      <c r="AF68" s="353"/>
      <c r="AG68" s="353"/>
      <c r="AH68" s="353"/>
      <c r="AI68" s="354"/>
      <c r="AJ68" s="354"/>
      <c r="AK68" s="404"/>
      <c r="AL68" s="404"/>
      <c r="AM68" s="354"/>
      <c r="AN68" s="354"/>
      <c r="AO68" s="354"/>
      <c r="AP68" s="354"/>
      <c r="AQ68" s="354"/>
      <c r="AR68" s="356">
        <f t="shared" si="5"/>
        <v>2</v>
      </c>
      <c r="AS68" s="357">
        <f t="shared" si="6"/>
        <v>7</v>
      </c>
      <c r="AT68" s="462">
        <f t="shared" si="3"/>
        <v>0</v>
      </c>
      <c r="AU68" s="460">
        <f t="shared" si="4"/>
        <v>7</v>
      </c>
      <c r="AV68" s="358"/>
    </row>
    <row r="69" spans="1:48" x14ac:dyDescent="0.25">
      <c r="A69" s="370">
        <v>53</v>
      </c>
      <c r="B69" s="348" t="s">
        <v>122</v>
      </c>
      <c r="C69" s="363" t="s">
        <v>123</v>
      </c>
      <c r="D69" s="349" t="s">
        <v>56</v>
      </c>
      <c r="E69" s="388">
        <v>41031</v>
      </c>
      <c r="F69" s="350">
        <f>VLOOKUP(B69,'August,2013'!$B$6:$AP$108,41,0)</f>
        <v>6</v>
      </c>
      <c r="G69" s="350"/>
      <c r="H69" s="351">
        <v>1</v>
      </c>
      <c r="I69" s="352">
        <f t="shared" si="2"/>
        <v>7</v>
      </c>
      <c r="J69" s="378"/>
      <c r="K69" s="409"/>
      <c r="L69" s="409"/>
      <c r="M69" s="409"/>
      <c r="N69" s="409"/>
      <c r="O69" s="409"/>
      <c r="P69" s="451"/>
      <c r="Q69" s="451"/>
      <c r="R69" s="406"/>
      <c r="S69" s="353"/>
      <c r="T69" s="353"/>
      <c r="U69" s="353"/>
      <c r="V69" s="353"/>
      <c r="W69" s="401"/>
      <c r="X69" s="401"/>
      <c r="Y69" s="434"/>
      <c r="Z69" s="406"/>
      <c r="AA69" s="353"/>
      <c r="AB69" s="354"/>
      <c r="AC69" s="354"/>
      <c r="AD69" s="404"/>
      <c r="AE69" s="404"/>
      <c r="AF69" s="354"/>
      <c r="AG69" s="354"/>
      <c r="AH69" s="354"/>
      <c r="AI69" s="354"/>
      <c r="AJ69" s="354"/>
      <c r="AK69" s="404"/>
      <c r="AL69" s="404"/>
      <c r="AM69" s="354"/>
      <c r="AN69" s="354"/>
      <c r="AO69" s="354"/>
      <c r="AP69" s="354"/>
      <c r="AQ69" s="354"/>
      <c r="AR69" s="356">
        <f t="shared" si="5"/>
        <v>0</v>
      </c>
      <c r="AS69" s="357">
        <f t="shared" si="6"/>
        <v>7</v>
      </c>
      <c r="AT69" s="462">
        <f t="shared" si="3"/>
        <v>0</v>
      </c>
      <c r="AU69" s="460">
        <f t="shared" si="4"/>
        <v>7</v>
      </c>
      <c r="AV69" s="358"/>
    </row>
    <row r="70" spans="1:48" x14ac:dyDescent="0.25">
      <c r="A70" s="370">
        <v>54</v>
      </c>
      <c r="B70" s="365" t="s">
        <v>126</v>
      </c>
      <c r="C70" s="363" t="s">
        <v>127</v>
      </c>
      <c r="D70" s="349" t="s">
        <v>56</v>
      </c>
      <c r="E70" s="388">
        <v>41078</v>
      </c>
      <c r="F70" s="350">
        <f>VLOOKUP(B70,'August,2013'!$B$6:$AP$108,41,0)</f>
        <v>5.5</v>
      </c>
      <c r="G70" s="350"/>
      <c r="H70" s="351">
        <v>1</v>
      </c>
      <c r="I70" s="352">
        <f t="shared" si="2"/>
        <v>6.5</v>
      </c>
      <c r="J70" s="378"/>
      <c r="K70" s="409"/>
      <c r="L70" s="409"/>
      <c r="M70" s="409"/>
      <c r="N70" s="409"/>
      <c r="O70" s="409"/>
      <c r="P70" s="451"/>
      <c r="Q70" s="451"/>
      <c r="R70" s="406"/>
      <c r="S70" s="353"/>
      <c r="T70" s="353"/>
      <c r="U70" s="353"/>
      <c r="V70" s="353"/>
      <c r="W70" s="401"/>
      <c r="X70" s="401"/>
      <c r="Y70" s="434"/>
      <c r="Z70" s="406"/>
      <c r="AA70" s="353"/>
      <c r="AB70" s="354"/>
      <c r="AC70" s="354"/>
      <c r="AD70" s="404"/>
      <c r="AE70" s="404"/>
      <c r="AF70" s="354"/>
      <c r="AG70" s="354"/>
      <c r="AH70" s="354"/>
      <c r="AI70" s="354"/>
      <c r="AJ70" s="354"/>
      <c r="AK70" s="404"/>
      <c r="AL70" s="404"/>
      <c r="AM70" s="354"/>
      <c r="AN70" s="354"/>
      <c r="AO70" s="354"/>
      <c r="AP70" s="354"/>
      <c r="AQ70" s="354"/>
      <c r="AR70" s="356">
        <f t="shared" ref="AR70:AR101" si="7">SUM(J70:AQ70)</f>
        <v>0</v>
      </c>
      <c r="AS70" s="357">
        <f t="shared" ref="AS70:AS101" si="8">I70-AR70</f>
        <v>6.5</v>
      </c>
      <c r="AT70" s="462">
        <f t="shared" si="3"/>
        <v>0</v>
      </c>
      <c r="AU70" s="460">
        <f t="shared" si="4"/>
        <v>6.5</v>
      </c>
      <c r="AV70" s="358"/>
    </row>
    <row r="71" spans="1:48" x14ac:dyDescent="0.25">
      <c r="A71" s="414">
        <v>55</v>
      </c>
      <c r="B71" s="365" t="s">
        <v>242</v>
      </c>
      <c r="C71" s="430" t="s">
        <v>241</v>
      </c>
      <c r="D71" s="349" t="s">
        <v>56</v>
      </c>
      <c r="E71" s="390">
        <v>41365</v>
      </c>
      <c r="F71" s="350">
        <f>VLOOKUP(B71,'August,2013'!$B$6:$AP$108,41,0)</f>
        <v>2.5</v>
      </c>
      <c r="G71" s="350">
        <v>0.5</v>
      </c>
      <c r="H71" s="351">
        <v>1</v>
      </c>
      <c r="I71" s="352">
        <f t="shared" ref="I71:I109" si="9">F71+G71+H71</f>
        <v>4</v>
      </c>
      <c r="J71" s="455"/>
      <c r="K71" s="442"/>
      <c r="L71" s="442"/>
      <c r="M71" s="442"/>
      <c r="N71" s="442"/>
      <c r="O71" s="442"/>
      <c r="P71" s="452"/>
      <c r="Q71" s="452"/>
      <c r="R71" s="408"/>
      <c r="S71" s="382">
        <v>0.5</v>
      </c>
      <c r="T71" s="382"/>
      <c r="U71" s="382"/>
      <c r="V71" s="382"/>
      <c r="W71" s="403"/>
      <c r="X71" s="403"/>
      <c r="Y71" s="435"/>
      <c r="Z71" s="408"/>
      <c r="AA71" s="382"/>
      <c r="AB71" s="383"/>
      <c r="AC71" s="383"/>
      <c r="AD71" s="410"/>
      <c r="AE71" s="410"/>
      <c r="AF71" s="383"/>
      <c r="AG71" s="383"/>
      <c r="AH71" s="383">
        <v>1</v>
      </c>
      <c r="AI71" s="383"/>
      <c r="AJ71" s="383"/>
      <c r="AK71" s="410"/>
      <c r="AL71" s="410"/>
      <c r="AM71" s="383"/>
      <c r="AN71" s="383"/>
      <c r="AO71" s="383"/>
      <c r="AP71" s="383"/>
      <c r="AQ71" s="383"/>
      <c r="AR71" s="356">
        <f t="shared" si="7"/>
        <v>1.5</v>
      </c>
      <c r="AS71" s="357">
        <f t="shared" si="8"/>
        <v>2.5</v>
      </c>
      <c r="AT71" s="462">
        <f t="shared" ref="AT71:AT109" si="10">IF(AS71&lt;0,AS71,0)</f>
        <v>0</v>
      </c>
      <c r="AU71" s="460">
        <f t="shared" ref="AU71:AU109" si="11">AS71-AT71</f>
        <v>2.5</v>
      </c>
      <c r="AV71" s="384"/>
    </row>
    <row r="72" spans="1:48" x14ac:dyDescent="0.25">
      <c r="A72" s="414">
        <v>56</v>
      </c>
      <c r="B72" s="446" t="s">
        <v>283</v>
      </c>
      <c r="C72" s="430" t="s">
        <v>284</v>
      </c>
      <c r="D72" s="349" t="s">
        <v>56</v>
      </c>
      <c r="E72" s="390">
        <v>41415</v>
      </c>
      <c r="F72" s="350">
        <f>VLOOKUP(B72,'August,2013'!$B$6:$AP$108,41,0)</f>
        <v>0</v>
      </c>
      <c r="G72" s="368"/>
      <c r="H72" s="415">
        <v>1</v>
      </c>
      <c r="I72" s="352">
        <f t="shared" si="9"/>
        <v>1</v>
      </c>
      <c r="J72" s="455"/>
      <c r="K72" s="442"/>
      <c r="L72" s="442"/>
      <c r="M72" s="442"/>
      <c r="N72" s="442"/>
      <c r="O72" s="442"/>
      <c r="P72" s="452"/>
      <c r="Q72" s="452"/>
      <c r="R72" s="408"/>
      <c r="S72" s="382"/>
      <c r="T72" s="382"/>
      <c r="U72" s="382"/>
      <c r="V72" s="382"/>
      <c r="W72" s="403"/>
      <c r="X72" s="403"/>
      <c r="Y72" s="435"/>
      <c r="Z72" s="408"/>
      <c r="AA72" s="382"/>
      <c r="AB72" s="383"/>
      <c r="AC72" s="383"/>
      <c r="AD72" s="410"/>
      <c r="AE72" s="410"/>
      <c r="AF72" s="383"/>
      <c r="AG72" s="383"/>
      <c r="AH72" s="383"/>
      <c r="AI72" s="383"/>
      <c r="AJ72" s="383"/>
      <c r="AK72" s="410"/>
      <c r="AL72" s="410"/>
      <c r="AM72" s="383"/>
      <c r="AN72" s="383"/>
      <c r="AO72" s="383"/>
      <c r="AP72" s="383"/>
      <c r="AQ72" s="383"/>
      <c r="AR72" s="356">
        <f t="shared" si="7"/>
        <v>0</v>
      </c>
      <c r="AS72" s="357">
        <f t="shared" si="8"/>
        <v>1</v>
      </c>
      <c r="AT72" s="462">
        <f t="shared" si="10"/>
        <v>0</v>
      </c>
      <c r="AU72" s="460">
        <f t="shared" si="11"/>
        <v>1</v>
      </c>
      <c r="AV72" s="384"/>
    </row>
    <row r="73" spans="1:48" x14ac:dyDescent="0.25">
      <c r="A73" s="414">
        <v>57</v>
      </c>
      <c r="B73" s="446" t="s">
        <v>285</v>
      </c>
      <c r="C73" s="430" t="s">
        <v>286</v>
      </c>
      <c r="D73" s="349" t="s">
        <v>56</v>
      </c>
      <c r="E73" s="390">
        <v>41456</v>
      </c>
      <c r="F73" s="350">
        <f>VLOOKUP(B73,'August,2013'!$B$6:$AP$108,41,0)</f>
        <v>0</v>
      </c>
      <c r="G73" s="368"/>
      <c r="H73" s="415">
        <v>1</v>
      </c>
      <c r="I73" s="352">
        <f t="shared" si="9"/>
        <v>1</v>
      </c>
      <c r="J73" s="455"/>
      <c r="K73" s="442"/>
      <c r="L73" s="442"/>
      <c r="M73" s="442"/>
      <c r="N73" s="442"/>
      <c r="O73" s="442"/>
      <c r="P73" s="452"/>
      <c r="Q73" s="452"/>
      <c r="R73" s="408"/>
      <c r="S73" s="382"/>
      <c r="T73" s="382"/>
      <c r="U73" s="382"/>
      <c r="V73" s="382"/>
      <c r="W73" s="403"/>
      <c r="X73" s="403"/>
      <c r="Y73" s="435"/>
      <c r="Z73" s="408"/>
      <c r="AA73" s="382"/>
      <c r="AB73" s="383"/>
      <c r="AC73" s="383"/>
      <c r="AD73" s="410"/>
      <c r="AE73" s="410"/>
      <c r="AF73" s="383"/>
      <c r="AG73" s="383"/>
      <c r="AH73" s="383"/>
      <c r="AI73" s="383"/>
      <c r="AJ73" s="383"/>
      <c r="AK73" s="410"/>
      <c r="AL73" s="410"/>
      <c r="AM73" s="383"/>
      <c r="AN73" s="383"/>
      <c r="AO73" s="383"/>
      <c r="AP73" s="383"/>
      <c r="AQ73" s="383"/>
      <c r="AR73" s="356">
        <f t="shared" si="7"/>
        <v>0</v>
      </c>
      <c r="AS73" s="357">
        <f t="shared" si="8"/>
        <v>1</v>
      </c>
      <c r="AT73" s="462">
        <f t="shared" si="10"/>
        <v>0</v>
      </c>
      <c r="AU73" s="460">
        <f t="shared" si="11"/>
        <v>1</v>
      </c>
      <c r="AV73" s="384"/>
    </row>
    <row r="74" spans="1:48" x14ac:dyDescent="0.25">
      <c r="A74" s="414">
        <v>58</v>
      </c>
      <c r="B74" s="446" t="s">
        <v>313</v>
      </c>
      <c r="C74" s="385" t="s">
        <v>300</v>
      </c>
      <c r="D74" s="367" t="s">
        <v>314</v>
      </c>
      <c r="E74" s="390">
        <v>41501</v>
      </c>
      <c r="F74" s="350">
        <v>0</v>
      </c>
      <c r="G74" s="368"/>
      <c r="H74" s="415">
        <v>0</v>
      </c>
      <c r="I74" s="352">
        <f t="shared" si="9"/>
        <v>0</v>
      </c>
      <c r="J74" s="455"/>
      <c r="K74" s="442"/>
      <c r="L74" s="442"/>
      <c r="M74" s="442"/>
      <c r="N74" s="442"/>
      <c r="O74" s="442"/>
      <c r="P74" s="452"/>
      <c r="Q74" s="452"/>
      <c r="R74" s="408"/>
      <c r="S74" s="382"/>
      <c r="T74" s="382"/>
      <c r="U74" s="382"/>
      <c r="V74" s="382"/>
      <c r="W74" s="403"/>
      <c r="X74" s="403"/>
      <c r="Y74" s="435"/>
      <c r="Z74" s="408"/>
      <c r="AA74" s="382"/>
      <c r="AB74" s="383"/>
      <c r="AC74" s="383"/>
      <c r="AD74" s="410"/>
      <c r="AE74" s="410"/>
      <c r="AF74" s="383"/>
      <c r="AG74" s="383"/>
      <c r="AH74" s="383"/>
      <c r="AI74" s="383"/>
      <c r="AJ74" s="383"/>
      <c r="AK74" s="410"/>
      <c r="AL74" s="410"/>
      <c r="AM74" s="383"/>
      <c r="AN74" s="383"/>
      <c r="AO74" s="383"/>
      <c r="AP74" s="383"/>
      <c r="AQ74" s="383"/>
      <c r="AR74" s="356">
        <f t="shared" si="7"/>
        <v>0</v>
      </c>
      <c r="AS74" s="357">
        <f t="shared" si="8"/>
        <v>0</v>
      </c>
      <c r="AT74" s="462">
        <f t="shared" si="10"/>
        <v>0</v>
      </c>
      <c r="AU74" s="460">
        <f t="shared" si="11"/>
        <v>0</v>
      </c>
      <c r="AV74" s="384"/>
    </row>
    <row r="75" spans="1:48" x14ac:dyDescent="0.25">
      <c r="A75" s="339">
        <v>11</v>
      </c>
      <c r="B75" s="340"/>
      <c r="C75" s="341" t="s">
        <v>130</v>
      </c>
      <c r="D75" s="340"/>
      <c r="E75" s="389"/>
      <c r="F75" s="350"/>
      <c r="G75" s="341"/>
      <c r="H75" s="341"/>
      <c r="I75" s="352">
        <f t="shared" si="9"/>
        <v>0</v>
      </c>
      <c r="J75" s="454"/>
      <c r="K75" s="386"/>
      <c r="L75" s="386"/>
      <c r="M75" s="386"/>
      <c r="N75" s="386"/>
      <c r="O75" s="386"/>
      <c r="P75" s="450"/>
      <c r="Q75" s="450"/>
      <c r="R75" s="386"/>
      <c r="S75" s="343"/>
      <c r="T75" s="343"/>
      <c r="U75" s="343"/>
      <c r="V75" s="343"/>
      <c r="W75" s="400"/>
      <c r="X75" s="400"/>
      <c r="Y75" s="433"/>
      <c r="Z75" s="386"/>
      <c r="AA75" s="343"/>
      <c r="AB75" s="343"/>
      <c r="AC75" s="343"/>
      <c r="AD75" s="400"/>
      <c r="AE75" s="400"/>
      <c r="AF75" s="343"/>
      <c r="AG75" s="343"/>
      <c r="AH75" s="343"/>
      <c r="AI75" s="343"/>
      <c r="AJ75" s="343"/>
      <c r="AK75" s="400"/>
      <c r="AL75" s="400"/>
      <c r="AM75" s="343"/>
      <c r="AN75" s="343"/>
      <c r="AO75" s="343"/>
      <c r="AP75" s="343"/>
      <c r="AQ75" s="343"/>
      <c r="AR75" s="356">
        <f t="shared" si="7"/>
        <v>0</v>
      </c>
      <c r="AS75" s="357">
        <f t="shared" si="8"/>
        <v>0</v>
      </c>
      <c r="AT75" s="462">
        <f t="shared" si="10"/>
        <v>0</v>
      </c>
      <c r="AU75" s="460">
        <f t="shared" si="11"/>
        <v>0</v>
      </c>
      <c r="AV75" s="345"/>
    </row>
    <row r="76" spans="1:48" x14ac:dyDescent="0.25">
      <c r="A76" s="347">
        <v>59</v>
      </c>
      <c r="B76" s="348" t="s">
        <v>131</v>
      </c>
      <c r="C76" s="371" t="s">
        <v>132</v>
      </c>
      <c r="D76" s="349" t="s">
        <v>56</v>
      </c>
      <c r="E76" s="388">
        <v>40098</v>
      </c>
      <c r="F76" s="350">
        <f>VLOOKUP(B76,'August,2013'!$B$6:$AP$108,41,0)</f>
        <v>6</v>
      </c>
      <c r="G76" s="350"/>
      <c r="H76" s="351">
        <v>1</v>
      </c>
      <c r="I76" s="352">
        <f t="shared" si="9"/>
        <v>7</v>
      </c>
      <c r="J76" s="378"/>
      <c r="K76" s="409"/>
      <c r="L76" s="409"/>
      <c r="M76" s="409"/>
      <c r="N76" s="409"/>
      <c r="O76" s="409"/>
      <c r="P76" s="451"/>
      <c r="Q76" s="451"/>
      <c r="R76" s="406"/>
      <c r="S76" s="353"/>
      <c r="T76" s="353"/>
      <c r="U76" s="353"/>
      <c r="V76" s="353"/>
      <c r="W76" s="401"/>
      <c r="X76" s="401"/>
      <c r="Y76" s="434"/>
      <c r="Z76" s="406"/>
      <c r="AA76" s="353"/>
      <c r="AB76" s="354"/>
      <c r="AC76" s="354"/>
      <c r="AD76" s="404"/>
      <c r="AE76" s="404"/>
      <c r="AF76" s="354"/>
      <c r="AG76" s="354"/>
      <c r="AH76" s="354"/>
      <c r="AI76" s="354"/>
      <c r="AJ76" s="354"/>
      <c r="AK76" s="404"/>
      <c r="AL76" s="404"/>
      <c r="AM76" s="354"/>
      <c r="AN76" s="354"/>
      <c r="AO76" s="354"/>
      <c r="AP76" s="354"/>
      <c r="AQ76" s="354"/>
      <c r="AR76" s="356">
        <f t="shared" si="7"/>
        <v>0</v>
      </c>
      <c r="AS76" s="357">
        <f t="shared" si="8"/>
        <v>7</v>
      </c>
      <c r="AT76" s="462">
        <f t="shared" si="10"/>
        <v>0</v>
      </c>
      <c r="AU76" s="460">
        <f t="shared" si="11"/>
        <v>7</v>
      </c>
      <c r="AV76" s="358"/>
    </row>
    <row r="77" spans="1:48" x14ac:dyDescent="0.25">
      <c r="A77" s="339">
        <v>12</v>
      </c>
      <c r="B77" s="340"/>
      <c r="C77" s="341" t="s">
        <v>133</v>
      </c>
      <c r="D77" s="340"/>
      <c r="E77" s="389"/>
      <c r="F77" s="350"/>
      <c r="G77" s="341"/>
      <c r="H77" s="341"/>
      <c r="I77" s="352">
        <f t="shared" si="9"/>
        <v>0</v>
      </c>
      <c r="J77" s="454"/>
      <c r="K77" s="386"/>
      <c r="L77" s="386"/>
      <c r="M77" s="386"/>
      <c r="N77" s="386"/>
      <c r="O77" s="386"/>
      <c r="P77" s="450"/>
      <c r="Q77" s="450"/>
      <c r="R77" s="386"/>
      <c r="S77" s="343"/>
      <c r="T77" s="343"/>
      <c r="U77" s="343"/>
      <c r="V77" s="343"/>
      <c r="W77" s="400"/>
      <c r="X77" s="400"/>
      <c r="Y77" s="433"/>
      <c r="Z77" s="386"/>
      <c r="AA77" s="343"/>
      <c r="AB77" s="343"/>
      <c r="AC77" s="343"/>
      <c r="AD77" s="400"/>
      <c r="AE77" s="400"/>
      <c r="AF77" s="343"/>
      <c r="AG77" s="343"/>
      <c r="AH77" s="343"/>
      <c r="AI77" s="343"/>
      <c r="AJ77" s="343"/>
      <c r="AK77" s="400"/>
      <c r="AL77" s="400"/>
      <c r="AM77" s="343"/>
      <c r="AN77" s="343"/>
      <c r="AO77" s="343"/>
      <c r="AP77" s="343"/>
      <c r="AQ77" s="343"/>
      <c r="AR77" s="356">
        <f t="shared" si="7"/>
        <v>0</v>
      </c>
      <c r="AS77" s="357">
        <f t="shared" si="8"/>
        <v>0</v>
      </c>
      <c r="AT77" s="462">
        <f t="shared" si="10"/>
        <v>0</v>
      </c>
      <c r="AU77" s="460">
        <f t="shared" si="11"/>
        <v>0</v>
      </c>
      <c r="AV77" s="345"/>
    </row>
    <row r="78" spans="1:48" s="379" customFormat="1" x14ac:dyDescent="0.25">
      <c r="A78" s="347">
        <v>60</v>
      </c>
      <c r="B78" s="348" t="s">
        <v>134</v>
      </c>
      <c r="C78" s="372" t="s">
        <v>135</v>
      </c>
      <c r="D78" s="349" t="s">
        <v>64</v>
      </c>
      <c r="E78" s="391">
        <v>40476</v>
      </c>
      <c r="F78" s="350">
        <f>VLOOKUP(B78,'August,2013'!$B$6:$AP$108,41,0)</f>
        <v>9.5</v>
      </c>
      <c r="G78" s="350"/>
      <c r="H78" s="351">
        <v>1</v>
      </c>
      <c r="I78" s="352">
        <f t="shared" si="9"/>
        <v>10.5</v>
      </c>
      <c r="J78" s="378"/>
      <c r="K78" s="409"/>
      <c r="L78" s="409"/>
      <c r="M78" s="409"/>
      <c r="N78" s="409"/>
      <c r="O78" s="409"/>
      <c r="P78" s="451"/>
      <c r="Q78" s="451"/>
      <c r="R78" s="406"/>
      <c r="S78" s="353"/>
      <c r="T78" s="353"/>
      <c r="U78" s="353"/>
      <c r="V78" s="353">
        <v>1</v>
      </c>
      <c r="W78" s="401"/>
      <c r="X78" s="401"/>
      <c r="Y78" s="434"/>
      <c r="Z78" s="406">
        <v>1</v>
      </c>
      <c r="AA78" s="353"/>
      <c r="AB78" s="354"/>
      <c r="AC78" s="354"/>
      <c r="AD78" s="404"/>
      <c r="AE78" s="404"/>
      <c r="AF78" s="354"/>
      <c r="AG78" s="354"/>
      <c r="AH78" s="354"/>
      <c r="AI78" s="354"/>
      <c r="AJ78" s="354"/>
      <c r="AK78" s="404"/>
      <c r="AL78" s="404"/>
      <c r="AM78" s="354"/>
      <c r="AN78" s="354"/>
      <c r="AO78" s="354"/>
      <c r="AP78" s="354"/>
      <c r="AQ78" s="354"/>
      <c r="AR78" s="356">
        <f t="shared" si="7"/>
        <v>2</v>
      </c>
      <c r="AS78" s="357">
        <f t="shared" si="8"/>
        <v>8.5</v>
      </c>
      <c r="AT78" s="462">
        <f t="shared" si="10"/>
        <v>0</v>
      </c>
      <c r="AU78" s="460">
        <f t="shared" si="11"/>
        <v>8.5</v>
      </c>
      <c r="AV78" s="358"/>
    </row>
    <row r="79" spans="1:48" s="379" customFormat="1" x14ac:dyDescent="0.25">
      <c r="A79" s="370">
        <v>61</v>
      </c>
      <c r="B79" s="365" t="s">
        <v>136</v>
      </c>
      <c r="C79" s="363" t="s">
        <v>137</v>
      </c>
      <c r="D79" s="363" t="s">
        <v>56</v>
      </c>
      <c r="E79" s="391">
        <v>40973</v>
      </c>
      <c r="F79" s="350">
        <f>VLOOKUP(B79,'August,2013'!$B$6:$AP$108,41,0)</f>
        <v>8.5</v>
      </c>
      <c r="G79" s="364"/>
      <c r="H79" s="377">
        <v>1</v>
      </c>
      <c r="I79" s="352">
        <f t="shared" si="9"/>
        <v>9.5</v>
      </c>
      <c r="J79" s="378"/>
      <c r="K79" s="409">
        <v>1</v>
      </c>
      <c r="L79" s="409"/>
      <c r="M79" s="409"/>
      <c r="N79" s="409"/>
      <c r="O79" s="409"/>
      <c r="P79" s="451"/>
      <c r="Q79" s="451"/>
      <c r="R79" s="406"/>
      <c r="S79" s="353"/>
      <c r="T79" s="353"/>
      <c r="U79" s="353"/>
      <c r="V79" s="353"/>
      <c r="W79" s="401"/>
      <c r="X79" s="401"/>
      <c r="Y79" s="434"/>
      <c r="Z79" s="406">
        <v>1</v>
      </c>
      <c r="AA79" s="353"/>
      <c r="AB79" s="354"/>
      <c r="AC79" s="354"/>
      <c r="AD79" s="404"/>
      <c r="AE79" s="404"/>
      <c r="AF79" s="354"/>
      <c r="AG79" s="354"/>
      <c r="AH79" s="354"/>
      <c r="AI79" s="354"/>
      <c r="AJ79" s="354"/>
      <c r="AK79" s="404"/>
      <c r="AL79" s="404"/>
      <c r="AM79" s="354"/>
      <c r="AN79" s="354"/>
      <c r="AO79" s="354"/>
      <c r="AP79" s="354"/>
      <c r="AQ79" s="354"/>
      <c r="AR79" s="356">
        <f t="shared" si="7"/>
        <v>2</v>
      </c>
      <c r="AS79" s="357">
        <f t="shared" si="8"/>
        <v>7.5</v>
      </c>
      <c r="AT79" s="462">
        <f t="shared" si="10"/>
        <v>0</v>
      </c>
      <c r="AU79" s="460">
        <f t="shared" si="11"/>
        <v>7.5</v>
      </c>
      <c r="AV79" s="355"/>
    </row>
    <row r="80" spans="1:48" x14ac:dyDescent="0.25">
      <c r="A80" s="370">
        <v>62</v>
      </c>
      <c r="B80" s="365" t="s">
        <v>138</v>
      </c>
      <c r="C80" s="363" t="s">
        <v>139</v>
      </c>
      <c r="D80" s="363" t="s">
        <v>56</v>
      </c>
      <c r="E80" s="391">
        <v>40973</v>
      </c>
      <c r="F80" s="350">
        <f>VLOOKUP(B80,'August,2013'!$B$6:$AP$108,41,0)</f>
        <v>1</v>
      </c>
      <c r="G80" s="364"/>
      <c r="H80" s="377">
        <v>1</v>
      </c>
      <c r="I80" s="352">
        <f t="shared" si="9"/>
        <v>2</v>
      </c>
      <c r="J80" s="378"/>
      <c r="K80" s="409"/>
      <c r="L80" s="409"/>
      <c r="M80" s="409"/>
      <c r="N80" s="409"/>
      <c r="O80" s="409"/>
      <c r="P80" s="451"/>
      <c r="Q80" s="451"/>
      <c r="R80" s="406"/>
      <c r="S80" s="353"/>
      <c r="T80" s="353"/>
      <c r="U80" s="353"/>
      <c r="V80" s="353"/>
      <c r="W80" s="401"/>
      <c r="X80" s="401"/>
      <c r="Y80" s="434"/>
      <c r="Z80" s="406"/>
      <c r="AA80" s="353"/>
      <c r="AB80" s="354"/>
      <c r="AC80" s="354"/>
      <c r="AD80" s="404"/>
      <c r="AE80" s="404"/>
      <c r="AF80" s="354"/>
      <c r="AG80" s="354"/>
      <c r="AH80" s="354"/>
      <c r="AI80" s="354"/>
      <c r="AJ80" s="354"/>
      <c r="AK80" s="404"/>
      <c r="AL80" s="404"/>
      <c r="AM80" s="354"/>
      <c r="AN80" s="354"/>
      <c r="AO80" s="354">
        <v>0.5</v>
      </c>
      <c r="AP80" s="354"/>
      <c r="AQ80" s="354"/>
      <c r="AR80" s="356">
        <f t="shared" si="7"/>
        <v>0.5</v>
      </c>
      <c r="AS80" s="357">
        <f t="shared" si="8"/>
        <v>1.5</v>
      </c>
      <c r="AT80" s="462">
        <f t="shared" si="10"/>
        <v>0</v>
      </c>
      <c r="AU80" s="460">
        <f t="shared" si="11"/>
        <v>1.5</v>
      </c>
      <c r="AV80" s="355"/>
    </row>
    <row r="81" spans="1:48" x14ac:dyDescent="0.25">
      <c r="A81" s="370">
        <v>63</v>
      </c>
      <c r="B81" s="348" t="s">
        <v>140</v>
      </c>
      <c r="C81" s="362" t="s">
        <v>141</v>
      </c>
      <c r="D81" s="349" t="s">
        <v>56</v>
      </c>
      <c r="E81" s="391">
        <v>40742</v>
      </c>
      <c r="F81" s="350">
        <f>VLOOKUP(B81,'August,2013'!$B$6:$AP$108,41,0)</f>
        <v>4.5</v>
      </c>
      <c r="G81" s="350"/>
      <c r="H81" s="351">
        <v>1</v>
      </c>
      <c r="I81" s="352">
        <f t="shared" si="9"/>
        <v>5.5</v>
      </c>
      <c r="J81" s="378"/>
      <c r="K81" s="409"/>
      <c r="L81" s="409"/>
      <c r="M81" s="409"/>
      <c r="N81" s="409"/>
      <c r="O81" s="409"/>
      <c r="P81" s="451"/>
      <c r="Q81" s="451"/>
      <c r="R81" s="406"/>
      <c r="S81" s="353"/>
      <c r="T81" s="353"/>
      <c r="U81" s="353"/>
      <c r="V81" s="353"/>
      <c r="W81" s="401"/>
      <c r="X81" s="401"/>
      <c r="Y81" s="434"/>
      <c r="Z81" s="406"/>
      <c r="AA81" s="353"/>
      <c r="AB81" s="354"/>
      <c r="AC81" s="354">
        <v>1</v>
      </c>
      <c r="AD81" s="404"/>
      <c r="AE81" s="404"/>
      <c r="AF81" s="354">
        <v>1</v>
      </c>
      <c r="AG81" s="354">
        <v>0.5</v>
      </c>
      <c r="AH81" s="354"/>
      <c r="AI81" s="354"/>
      <c r="AJ81" s="354"/>
      <c r="AK81" s="404"/>
      <c r="AL81" s="404"/>
      <c r="AM81" s="354"/>
      <c r="AN81" s="354"/>
      <c r="AO81" s="354"/>
      <c r="AP81" s="354"/>
      <c r="AQ81" s="354"/>
      <c r="AR81" s="356">
        <f t="shared" si="7"/>
        <v>2.5</v>
      </c>
      <c r="AS81" s="357">
        <f t="shared" si="8"/>
        <v>3</v>
      </c>
      <c r="AT81" s="462">
        <f t="shared" si="10"/>
        <v>0</v>
      </c>
      <c r="AU81" s="460">
        <f t="shared" si="11"/>
        <v>3</v>
      </c>
      <c r="AV81" s="358"/>
    </row>
    <row r="82" spans="1:48" x14ac:dyDescent="0.25">
      <c r="A82" s="370">
        <v>64</v>
      </c>
      <c r="B82" s="375" t="s">
        <v>224</v>
      </c>
      <c r="C82" s="372" t="s">
        <v>144</v>
      </c>
      <c r="D82" s="349" t="s">
        <v>56</v>
      </c>
      <c r="E82" s="391">
        <v>41232</v>
      </c>
      <c r="F82" s="350">
        <f>VLOOKUP(B82,'August,2013'!$B$6:$AP$108,41,0)</f>
        <v>6.5</v>
      </c>
      <c r="G82" s="350"/>
      <c r="H82" s="351">
        <v>1</v>
      </c>
      <c r="I82" s="352">
        <f t="shared" si="9"/>
        <v>7.5</v>
      </c>
      <c r="J82" s="378"/>
      <c r="K82" s="409"/>
      <c r="L82" s="409"/>
      <c r="M82" s="409"/>
      <c r="N82" s="409"/>
      <c r="O82" s="409"/>
      <c r="P82" s="451"/>
      <c r="Q82" s="451"/>
      <c r="R82" s="406"/>
      <c r="S82" s="353"/>
      <c r="T82" s="353"/>
      <c r="U82" s="353"/>
      <c r="V82" s="353"/>
      <c r="W82" s="401"/>
      <c r="X82" s="401"/>
      <c r="Y82" s="434"/>
      <c r="Z82" s="406"/>
      <c r="AA82" s="353"/>
      <c r="AB82" s="354"/>
      <c r="AC82" s="354">
        <v>1</v>
      </c>
      <c r="AD82" s="404"/>
      <c r="AE82" s="404"/>
      <c r="AF82" s="354"/>
      <c r="AG82" s="354">
        <v>0.5</v>
      </c>
      <c r="AH82" s="354"/>
      <c r="AI82" s="354"/>
      <c r="AJ82" s="354"/>
      <c r="AK82" s="404"/>
      <c r="AL82" s="404"/>
      <c r="AM82" s="354"/>
      <c r="AN82" s="354"/>
      <c r="AO82" s="354"/>
      <c r="AP82" s="354"/>
      <c r="AQ82" s="354"/>
      <c r="AR82" s="356">
        <f t="shared" si="7"/>
        <v>1.5</v>
      </c>
      <c r="AS82" s="357">
        <f t="shared" si="8"/>
        <v>6</v>
      </c>
      <c r="AT82" s="462">
        <f t="shared" si="10"/>
        <v>0</v>
      </c>
      <c r="AU82" s="460">
        <f t="shared" si="11"/>
        <v>6</v>
      </c>
      <c r="AV82" s="358"/>
    </row>
    <row r="83" spans="1:48" x14ac:dyDescent="0.25">
      <c r="A83" s="370">
        <v>65</v>
      </c>
      <c r="B83" s="380" t="s">
        <v>209</v>
      </c>
      <c r="C83" s="397" t="s">
        <v>186</v>
      </c>
      <c r="D83" s="349" t="s">
        <v>56</v>
      </c>
      <c r="E83" s="391">
        <v>41246</v>
      </c>
      <c r="F83" s="350">
        <f>VLOOKUP(B83,'August,2013'!$B$6:$AP$108,41,0)</f>
        <v>3</v>
      </c>
      <c r="G83" s="368"/>
      <c r="H83" s="351">
        <v>1</v>
      </c>
      <c r="I83" s="352">
        <f t="shared" si="9"/>
        <v>4</v>
      </c>
      <c r="J83" s="455"/>
      <c r="K83" s="442"/>
      <c r="L83" s="442"/>
      <c r="M83" s="442"/>
      <c r="N83" s="442">
        <v>1</v>
      </c>
      <c r="O83" s="442">
        <v>1</v>
      </c>
      <c r="P83" s="452"/>
      <c r="Q83" s="452"/>
      <c r="R83" s="408">
        <v>0.5</v>
      </c>
      <c r="S83" s="382"/>
      <c r="T83" s="382"/>
      <c r="U83" s="382"/>
      <c r="V83" s="382"/>
      <c r="W83" s="403"/>
      <c r="X83" s="403"/>
      <c r="Y83" s="435"/>
      <c r="Z83" s="408"/>
      <c r="AA83" s="382"/>
      <c r="AB83" s="383"/>
      <c r="AC83" s="383"/>
      <c r="AD83" s="410"/>
      <c r="AE83" s="410"/>
      <c r="AF83" s="383"/>
      <c r="AG83" s="383"/>
      <c r="AH83" s="383"/>
      <c r="AI83" s="383"/>
      <c r="AJ83" s="383"/>
      <c r="AK83" s="410"/>
      <c r="AL83" s="410"/>
      <c r="AM83" s="383"/>
      <c r="AN83" s="383"/>
      <c r="AO83" s="383"/>
      <c r="AP83" s="383"/>
      <c r="AQ83" s="383">
        <v>1</v>
      </c>
      <c r="AR83" s="356">
        <f t="shared" si="7"/>
        <v>3.5</v>
      </c>
      <c r="AS83" s="357">
        <f t="shared" si="8"/>
        <v>0.5</v>
      </c>
      <c r="AT83" s="462">
        <f t="shared" si="10"/>
        <v>0</v>
      </c>
      <c r="AU83" s="460">
        <f t="shared" si="11"/>
        <v>0.5</v>
      </c>
      <c r="AV83" s="384"/>
    </row>
    <row r="84" spans="1:48" x14ac:dyDescent="0.25">
      <c r="A84" s="370">
        <v>66</v>
      </c>
      <c r="B84" s="380" t="s">
        <v>210</v>
      </c>
      <c r="C84" s="397" t="s">
        <v>187</v>
      </c>
      <c r="D84" s="349" t="s">
        <v>56</v>
      </c>
      <c r="E84" s="391">
        <v>41246</v>
      </c>
      <c r="F84" s="350">
        <f>VLOOKUP(B84,'August,2013'!$B$6:$AP$108,41,0)</f>
        <v>4</v>
      </c>
      <c r="G84" s="368"/>
      <c r="H84" s="351">
        <v>1</v>
      </c>
      <c r="I84" s="352">
        <f t="shared" si="9"/>
        <v>5</v>
      </c>
      <c r="J84" s="455"/>
      <c r="K84" s="442"/>
      <c r="L84" s="442"/>
      <c r="M84" s="442"/>
      <c r="N84" s="442"/>
      <c r="O84" s="442"/>
      <c r="P84" s="452"/>
      <c r="Q84" s="452"/>
      <c r="R84" s="408"/>
      <c r="S84" s="382"/>
      <c r="T84" s="382"/>
      <c r="U84" s="382"/>
      <c r="V84" s="382"/>
      <c r="W84" s="403"/>
      <c r="X84" s="403"/>
      <c r="Y84" s="435"/>
      <c r="Z84" s="408"/>
      <c r="AA84" s="382"/>
      <c r="AB84" s="383"/>
      <c r="AC84" s="383"/>
      <c r="AD84" s="410"/>
      <c r="AE84" s="410"/>
      <c r="AF84" s="383"/>
      <c r="AG84" s="383"/>
      <c r="AH84" s="383"/>
      <c r="AI84" s="383"/>
      <c r="AJ84" s="383"/>
      <c r="AK84" s="410"/>
      <c r="AL84" s="410"/>
      <c r="AM84" s="383"/>
      <c r="AN84" s="383"/>
      <c r="AO84" s="383"/>
      <c r="AP84" s="383"/>
      <c r="AQ84" s="383"/>
      <c r="AR84" s="356">
        <f t="shared" si="7"/>
        <v>0</v>
      </c>
      <c r="AS84" s="357">
        <f t="shared" si="8"/>
        <v>5</v>
      </c>
      <c r="AT84" s="462">
        <f t="shared" si="10"/>
        <v>0</v>
      </c>
      <c r="AU84" s="460">
        <f t="shared" si="11"/>
        <v>5</v>
      </c>
      <c r="AV84" s="384"/>
    </row>
    <row r="85" spans="1:48" x14ac:dyDescent="0.25">
      <c r="A85" s="370">
        <v>67</v>
      </c>
      <c r="B85" s="380" t="s">
        <v>213</v>
      </c>
      <c r="C85" s="367" t="s">
        <v>153</v>
      </c>
      <c r="D85" s="349" t="s">
        <v>56</v>
      </c>
      <c r="E85" s="391">
        <v>41276</v>
      </c>
      <c r="F85" s="350">
        <f>VLOOKUP(B85,'August,2013'!$B$6:$AP$108,41,0)</f>
        <v>5</v>
      </c>
      <c r="G85" s="368"/>
      <c r="H85" s="351">
        <v>1</v>
      </c>
      <c r="I85" s="352">
        <f t="shared" si="9"/>
        <v>6</v>
      </c>
      <c r="J85" s="455"/>
      <c r="K85" s="442"/>
      <c r="L85" s="442"/>
      <c r="M85" s="442"/>
      <c r="N85" s="442"/>
      <c r="O85" s="442"/>
      <c r="P85" s="452"/>
      <c r="Q85" s="452"/>
      <c r="R85" s="408"/>
      <c r="S85" s="382"/>
      <c r="T85" s="382"/>
      <c r="U85" s="382"/>
      <c r="V85" s="382"/>
      <c r="W85" s="403"/>
      <c r="X85" s="403"/>
      <c r="Y85" s="435"/>
      <c r="Z85" s="408"/>
      <c r="AA85" s="382"/>
      <c r="AB85" s="383"/>
      <c r="AC85" s="383"/>
      <c r="AD85" s="410"/>
      <c r="AE85" s="410"/>
      <c r="AF85" s="383"/>
      <c r="AG85" s="383"/>
      <c r="AH85" s="383"/>
      <c r="AI85" s="383"/>
      <c r="AJ85" s="383"/>
      <c r="AK85" s="410"/>
      <c r="AL85" s="410"/>
      <c r="AM85" s="383"/>
      <c r="AN85" s="383"/>
      <c r="AO85" s="383"/>
      <c r="AP85" s="383"/>
      <c r="AQ85" s="383"/>
      <c r="AR85" s="356">
        <f t="shared" si="7"/>
        <v>0</v>
      </c>
      <c r="AS85" s="357">
        <f t="shared" si="8"/>
        <v>6</v>
      </c>
      <c r="AT85" s="462">
        <f t="shared" si="10"/>
        <v>0</v>
      </c>
      <c r="AU85" s="460">
        <f t="shared" si="11"/>
        <v>6</v>
      </c>
      <c r="AV85" s="384"/>
    </row>
    <row r="86" spans="1:48" x14ac:dyDescent="0.25">
      <c r="A86" s="339">
        <v>13</v>
      </c>
      <c r="B86" s="340"/>
      <c r="C86" s="341" t="s">
        <v>154</v>
      </c>
      <c r="D86" s="340"/>
      <c r="E86" s="389"/>
      <c r="F86" s="350"/>
      <c r="G86" s="341"/>
      <c r="H86" s="341"/>
      <c r="I86" s="352">
        <f t="shared" si="9"/>
        <v>0</v>
      </c>
      <c r="J86" s="454"/>
      <c r="K86" s="386"/>
      <c r="L86" s="386"/>
      <c r="M86" s="386"/>
      <c r="N86" s="386"/>
      <c r="O86" s="386"/>
      <c r="P86" s="450"/>
      <c r="Q86" s="450"/>
      <c r="R86" s="386"/>
      <c r="S86" s="343"/>
      <c r="T86" s="343"/>
      <c r="U86" s="343"/>
      <c r="V86" s="343"/>
      <c r="W86" s="400"/>
      <c r="X86" s="400"/>
      <c r="Y86" s="433"/>
      <c r="Z86" s="386"/>
      <c r="AA86" s="343"/>
      <c r="AB86" s="343"/>
      <c r="AC86" s="343"/>
      <c r="AD86" s="400"/>
      <c r="AE86" s="400"/>
      <c r="AF86" s="343"/>
      <c r="AG86" s="343"/>
      <c r="AH86" s="343"/>
      <c r="AI86" s="343"/>
      <c r="AJ86" s="343"/>
      <c r="AK86" s="400"/>
      <c r="AL86" s="400"/>
      <c r="AM86" s="343"/>
      <c r="AN86" s="343"/>
      <c r="AO86" s="343"/>
      <c r="AP86" s="343"/>
      <c r="AQ86" s="343"/>
      <c r="AR86" s="356">
        <f t="shared" si="7"/>
        <v>0</v>
      </c>
      <c r="AS86" s="357">
        <f t="shared" si="8"/>
        <v>0</v>
      </c>
      <c r="AT86" s="462">
        <f t="shared" si="10"/>
        <v>0</v>
      </c>
      <c r="AU86" s="460">
        <f t="shared" si="11"/>
        <v>0</v>
      </c>
      <c r="AV86" s="345"/>
    </row>
    <row r="87" spans="1:48" x14ac:dyDescent="0.25">
      <c r="A87" s="370">
        <v>68</v>
      </c>
      <c r="B87" s="348" t="s">
        <v>214</v>
      </c>
      <c r="C87" s="398" t="s">
        <v>190</v>
      </c>
      <c r="D87" s="349" t="s">
        <v>56</v>
      </c>
      <c r="E87" s="391">
        <v>41246</v>
      </c>
      <c r="F87" s="350">
        <f>VLOOKUP(B87,'August,2013'!$B$6:$AP$108,41,0)</f>
        <v>2.5</v>
      </c>
      <c r="G87" s="350"/>
      <c r="H87" s="351">
        <v>1</v>
      </c>
      <c r="I87" s="352">
        <f t="shared" si="9"/>
        <v>3.5</v>
      </c>
      <c r="J87" s="378"/>
      <c r="K87" s="406"/>
      <c r="L87" s="406"/>
      <c r="M87" s="406"/>
      <c r="N87" s="406"/>
      <c r="O87" s="406"/>
      <c r="P87" s="451"/>
      <c r="Q87" s="451"/>
      <c r="R87" s="406"/>
      <c r="S87" s="353"/>
      <c r="T87" s="353"/>
      <c r="U87" s="353"/>
      <c r="V87" s="353"/>
      <c r="W87" s="401"/>
      <c r="X87" s="401"/>
      <c r="Y87" s="434"/>
      <c r="Z87" s="353"/>
      <c r="AA87" s="353"/>
      <c r="AB87" s="353"/>
      <c r="AC87" s="353"/>
      <c r="AD87" s="401"/>
      <c r="AE87" s="401"/>
      <c r="AF87" s="353"/>
      <c r="AG87" s="353"/>
      <c r="AH87" s="353"/>
      <c r="AI87" s="353"/>
      <c r="AJ87" s="353"/>
      <c r="AK87" s="401"/>
      <c r="AL87" s="401"/>
      <c r="AM87" s="353"/>
      <c r="AN87" s="353"/>
      <c r="AO87" s="353"/>
      <c r="AP87" s="353"/>
      <c r="AQ87" s="353"/>
      <c r="AR87" s="356">
        <f t="shared" si="7"/>
        <v>0</v>
      </c>
      <c r="AS87" s="357">
        <f t="shared" si="8"/>
        <v>3.5</v>
      </c>
      <c r="AT87" s="462">
        <f t="shared" si="10"/>
        <v>0</v>
      </c>
      <c r="AU87" s="460">
        <f t="shared" si="11"/>
        <v>3.5</v>
      </c>
      <c r="AV87" s="387"/>
    </row>
    <row r="88" spans="1:48" x14ac:dyDescent="0.25">
      <c r="A88" s="347">
        <v>69</v>
      </c>
      <c r="B88" s="375" t="s">
        <v>155</v>
      </c>
      <c r="C88" s="372" t="s">
        <v>156</v>
      </c>
      <c r="D88" s="349" t="s">
        <v>56</v>
      </c>
      <c r="E88" s="391">
        <v>40287</v>
      </c>
      <c r="F88" s="350">
        <f>VLOOKUP(B88,'August,2013'!$B$6:$AP$108,41,0)</f>
        <v>3</v>
      </c>
      <c r="G88" s="350"/>
      <c r="H88" s="351">
        <v>1</v>
      </c>
      <c r="I88" s="352">
        <f t="shared" si="9"/>
        <v>4</v>
      </c>
      <c r="J88" s="378"/>
      <c r="K88" s="406"/>
      <c r="L88" s="406"/>
      <c r="M88" s="406"/>
      <c r="N88" s="406"/>
      <c r="O88" s="406"/>
      <c r="P88" s="451"/>
      <c r="Q88" s="451"/>
      <c r="R88" s="406"/>
      <c r="S88" s="353"/>
      <c r="T88" s="353"/>
      <c r="U88" s="353"/>
      <c r="V88" s="353">
        <v>1</v>
      </c>
      <c r="W88" s="401"/>
      <c r="X88" s="401"/>
      <c r="Y88" s="434"/>
      <c r="Z88" s="406">
        <v>1</v>
      </c>
      <c r="AA88" s="353"/>
      <c r="AB88" s="353"/>
      <c r="AC88" s="353"/>
      <c r="AD88" s="401"/>
      <c r="AE88" s="401"/>
      <c r="AF88" s="353"/>
      <c r="AG88" s="353"/>
      <c r="AH88" s="353"/>
      <c r="AI88" s="353"/>
      <c r="AJ88" s="353"/>
      <c r="AK88" s="401"/>
      <c r="AL88" s="401"/>
      <c r="AM88" s="353"/>
      <c r="AN88" s="353"/>
      <c r="AO88" s="353"/>
      <c r="AP88" s="353"/>
      <c r="AQ88" s="353"/>
      <c r="AR88" s="356">
        <f t="shared" si="7"/>
        <v>2</v>
      </c>
      <c r="AS88" s="357">
        <f t="shared" si="8"/>
        <v>2</v>
      </c>
      <c r="AT88" s="462">
        <f t="shared" si="10"/>
        <v>0</v>
      </c>
      <c r="AU88" s="460">
        <f t="shared" si="11"/>
        <v>2</v>
      </c>
      <c r="AV88" s="376"/>
    </row>
    <row r="89" spans="1:48" x14ac:dyDescent="0.25">
      <c r="A89" s="347">
        <v>70</v>
      </c>
      <c r="B89" s="375" t="s">
        <v>216</v>
      </c>
      <c r="C89" s="372" t="s">
        <v>192</v>
      </c>
      <c r="D89" s="349" t="s">
        <v>56</v>
      </c>
      <c r="E89" s="391">
        <v>41299</v>
      </c>
      <c r="F89" s="350">
        <f>VLOOKUP(B89,'August,2013'!$B$6:$AP$108,41,0)</f>
        <v>3.5</v>
      </c>
      <c r="G89" s="350"/>
      <c r="H89" s="351">
        <v>1</v>
      </c>
      <c r="I89" s="352">
        <f t="shared" si="9"/>
        <v>4.5</v>
      </c>
      <c r="J89" s="378"/>
      <c r="K89" s="406"/>
      <c r="L89" s="406"/>
      <c r="M89" s="406"/>
      <c r="N89" s="406"/>
      <c r="O89" s="406"/>
      <c r="P89" s="451"/>
      <c r="Q89" s="451"/>
      <c r="R89" s="406"/>
      <c r="S89" s="353"/>
      <c r="T89" s="353"/>
      <c r="U89" s="353"/>
      <c r="V89" s="353">
        <v>1</v>
      </c>
      <c r="W89" s="401"/>
      <c r="X89" s="401"/>
      <c r="Y89" s="434"/>
      <c r="Z89" s="406"/>
      <c r="AA89" s="353"/>
      <c r="AB89" s="353"/>
      <c r="AC89" s="353"/>
      <c r="AD89" s="401"/>
      <c r="AE89" s="401"/>
      <c r="AF89" s="353"/>
      <c r="AG89" s="353"/>
      <c r="AH89" s="353"/>
      <c r="AI89" s="353"/>
      <c r="AJ89" s="353"/>
      <c r="AK89" s="401"/>
      <c r="AL89" s="401"/>
      <c r="AM89" s="353"/>
      <c r="AN89" s="353"/>
      <c r="AO89" s="353"/>
      <c r="AP89" s="353"/>
      <c r="AQ89" s="353"/>
      <c r="AR89" s="356">
        <f t="shared" si="7"/>
        <v>1</v>
      </c>
      <c r="AS89" s="357">
        <f t="shared" si="8"/>
        <v>3.5</v>
      </c>
      <c r="AT89" s="462">
        <f t="shared" si="10"/>
        <v>0</v>
      </c>
      <c r="AU89" s="460">
        <f t="shared" si="11"/>
        <v>3.5</v>
      </c>
      <c r="AV89" s="376"/>
    </row>
    <row r="90" spans="1:48" x14ac:dyDescent="0.25">
      <c r="A90" s="347">
        <v>71</v>
      </c>
      <c r="B90" s="375" t="s">
        <v>217</v>
      </c>
      <c r="C90" s="372" t="s">
        <v>193</v>
      </c>
      <c r="D90" s="349" t="s">
        <v>56</v>
      </c>
      <c r="E90" s="391">
        <v>41309</v>
      </c>
      <c r="F90" s="350">
        <f>VLOOKUP(B90,'August,2013'!$B$6:$AP$108,41,0)</f>
        <v>2</v>
      </c>
      <c r="G90" s="350"/>
      <c r="H90" s="351">
        <v>1</v>
      </c>
      <c r="I90" s="352">
        <f t="shared" si="9"/>
        <v>3</v>
      </c>
      <c r="J90" s="378"/>
      <c r="K90" s="406"/>
      <c r="L90" s="406"/>
      <c r="M90" s="406"/>
      <c r="N90" s="406"/>
      <c r="O90" s="406"/>
      <c r="P90" s="451"/>
      <c r="Q90" s="451"/>
      <c r="R90" s="406"/>
      <c r="S90" s="353"/>
      <c r="T90" s="353"/>
      <c r="U90" s="353"/>
      <c r="V90" s="353"/>
      <c r="W90" s="401"/>
      <c r="X90" s="401"/>
      <c r="Y90" s="434"/>
      <c r="Z90" s="406">
        <v>0.5</v>
      </c>
      <c r="AA90" s="353"/>
      <c r="AB90" s="353"/>
      <c r="AC90" s="353"/>
      <c r="AD90" s="401"/>
      <c r="AE90" s="401"/>
      <c r="AF90" s="353"/>
      <c r="AG90" s="353"/>
      <c r="AH90" s="353"/>
      <c r="AI90" s="353"/>
      <c r="AJ90" s="353"/>
      <c r="AK90" s="401"/>
      <c r="AL90" s="401"/>
      <c r="AM90" s="353"/>
      <c r="AN90" s="353"/>
      <c r="AO90" s="353"/>
      <c r="AP90" s="353"/>
      <c r="AQ90" s="353"/>
      <c r="AR90" s="356">
        <f t="shared" si="7"/>
        <v>0.5</v>
      </c>
      <c r="AS90" s="357">
        <f t="shared" si="8"/>
        <v>2.5</v>
      </c>
      <c r="AT90" s="462">
        <f t="shared" si="10"/>
        <v>0</v>
      </c>
      <c r="AU90" s="460">
        <f t="shared" si="11"/>
        <v>2.5</v>
      </c>
      <c r="AV90" s="376"/>
    </row>
    <row r="91" spans="1:48" x14ac:dyDescent="0.25">
      <c r="A91" s="347">
        <v>72</v>
      </c>
      <c r="B91" s="380" t="s">
        <v>149</v>
      </c>
      <c r="C91" s="367" t="s">
        <v>150</v>
      </c>
      <c r="D91" s="367" t="s">
        <v>56</v>
      </c>
      <c r="E91" s="399">
        <v>39631</v>
      </c>
      <c r="F91" s="350">
        <f>VLOOKUP(B91,'August,2013'!$B$6:$AP$108,41,0)</f>
        <v>5.5</v>
      </c>
      <c r="G91" s="368"/>
      <c r="H91" s="415">
        <v>1</v>
      </c>
      <c r="I91" s="352">
        <f t="shared" si="9"/>
        <v>6.5</v>
      </c>
      <c r="J91" s="455"/>
      <c r="K91" s="383"/>
      <c r="L91" s="383"/>
      <c r="M91" s="383"/>
      <c r="N91" s="383">
        <v>1</v>
      </c>
      <c r="O91" s="383">
        <v>1</v>
      </c>
      <c r="P91" s="452"/>
      <c r="Q91" s="452"/>
      <c r="R91" s="408"/>
      <c r="S91" s="382"/>
      <c r="T91" s="382"/>
      <c r="U91" s="382"/>
      <c r="V91" s="382"/>
      <c r="W91" s="403"/>
      <c r="X91" s="403"/>
      <c r="Y91" s="435"/>
      <c r="Z91" s="408">
        <v>0.5</v>
      </c>
      <c r="AA91" s="382"/>
      <c r="AB91" s="383"/>
      <c r="AC91" s="383"/>
      <c r="AD91" s="410"/>
      <c r="AE91" s="410"/>
      <c r="AF91" s="383"/>
      <c r="AG91" s="383"/>
      <c r="AH91" s="383"/>
      <c r="AI91" s="383"/>
      <c r="AJ91" s="383"/>
      <c r="AK91" s="410"/>
      <c r="AL91" s="410"/>
      <c r="AM91" s="383"/>
      <c r="AN91" s="383"/>
      <c r="AO91" s="383"/>
      <c r="AP91" s="383"/>
      <c r="AQ91" s="383"/>
      <c r="AR91" s="356">
        <f t="shared" si="7"/>
        <v>2.5</v>
      </c>
      <c r="AS91" s="357">
        <f t="shared" si="8"/>
        <v>4</v>
      </c>
      <c r="AT91" s="462">
        <f t="shared" si="10"/>
        <v>0</v>
      </c>
      <c r="AU91" s="460">
        <f t="shared" si="11"/>
        <v>4</v>
      </c>
      <c r="AV91" s="358"/>
    </row>
    <row r="92" spans="1:48" x14ac:dyDescent="0.25">
      <c r="A92" s="347">
        <v>73</v>
      </c>
      <c r="B92" s="380" t="s">
        <v>212</v>
      </c>
      <c r="C92" s="397" t="s">
        <v>189</v>
      </c>
      <c r="D92" s="349" t="s">
        <v>56</v>
      </c>
      <c r="E92" s="391">
        <v>41260</v>
      </c>
      <c r="F92" s="350">
        <f>VLOOKUP(B92,'August,2013'!$B$6:$AP$108,41,0)</f>
        <v>0</v>
      </c>
      <c r="G92" s="368"/>
      <c r="H92" s="351">
        <v>1</v>
      </c>
      <c r="I92" s="352">
        <f t="shared" si="9"/>
        <v>1</v>
      </c>
      <c r="J92" s="455">
        <v>0.5</v>
      </c>
      <c r="K92" s="442"/>
      <c r="L92" s="442"/>
      <c r="M92" s="442"/>
      <c r="N92" s="442"/>
      <c r="O92" s="442">
        <v>1</v>
      </c>
      <c r="P92" s="452"/>
      <c r="Q92" s="452"/>
      <c r="R92" s="408"/>
      <c r="S92" s="382">
        <v>0.5</v>
      </c>
      <c r="T92" s="382"/>
      <c r="U92" s="382"/>
      <c r="V92" s="382"/>
      <c r="W92" s="403"/>
      <c r="X92" s="403"/>
      <c r="Y92" s="435"/>
      <c r="Z92" s="408"/>
      <c r="AA92" s="382"/>
      <c r="AB92" s="383"/>
      <c r="AC92" s="383"/>
      <c r="AD92" s="410"/>
      <c r="AE92" s="410"/>
      <c r="AF92" s="383"/>
      <c r="AG92" s="383"/>
      <c r="AH92" s="383"/>
      <c r="AI92" s="383"/>
      <c r="AJ92" s="383"/>
      <c r="AK92" s="410"/>
      <c r="AL92" s="410"/>
      <c r="AM92" s="383"/>
      <c r="AN92" s="383"/>
      <c r="AO92" s="383"/>
      <c r="AP92" s="442"/>
      <c r="AQ92" s="383"/>
      <c r="AR92" s="356">
        <f t="shared" si="7"/>
        <v>2</v>
      </c>
      <c r="AS92" s="357">
        <f t="shared" si="8"/>
        <v>-1</v>
      </c>
      <c r="AT92" s="462">
        <f t="shared" si="10"/>
        <v>-1</v>
      </c>
      <c r="AU92" s="460">
        <f t="shared" si="11"/>
        <v>0</v>
      </c>
      <c r="AV92" s="384"/>
    </row>
    <row r="93" spans="1:48" x14ac:dyDescent="0.25">
      <c r="A93" s="347">
        <v>74</v>
      </c>
      <c r="B93" s="348" t="s">
        <v>215</v>
      </c>
      <c r="C93" s="372" t="s">
        <v>191</v>
      </c>
      <c r="D93" s="349" t="s">
        <v>99</v>
      </c>
      <c r="E93" s="391">
        <v>41395</v>
      </c>
      <c r="F93" s="350">
        <f>VLOOKUP(B93,'August,2013'!$B$6:$AP$108,41,0)</f>
        <v>2</v>
      </c>
      <c r="G93" s="350"/>
      <c r="H93" s="351">
        <v>1</v>
      </c>
      <c r="I93" s="352">
        <f t="shared" si="9"/>
        <v>3</v>
      </c>
      <c r="J93" s="378"/>
      <c r="K93" s="409"/>
      <c r="L93" s="409"/>
      <c r="M93" s="409"/>
      <c r="N93" s="409"/>
      <c r="O93" s="409"/>
      <c r="P93" s="451"/>
      <c r="Q93" s="451"/>
      <c r="R93" s="406"/>
      <c r="S93" s="353"/>
      <c r="T93" s="353"/>
      <c r="U93" s="353"/>
      <c r="V93" s="353"/>
      <c r="W93" s="401"/>
      <c r="X93" s="401"/>
      <c r="Y93" s="434"/>
      <c r="Z93" s="406"/>
      <c r="AA93" s="353"/>
      <c r="AB93" s="354"/>
      <c r="AC93" s="354"/>
      <c r="AD93" s="404"/>
      <c r="AE93" s="404"/>
      <c r="AF93" s="354">
        <v>1</v>
      </c>
      <c r="AG93" s="354">
        <v>1</v>
      </c>
      <c r="AH93" s="354"/>
      <c r="AI93" s="354"/>
      <c r="AJ93" s="354"/>
      <c r="AK93" s="404"/>
      <c r="AL93" s="404"/>
      <c r="AM93" s="354"/>
      <c r="AN93" s="354"/>
      <c r="AO93" s="354"/>
      <c r="AP93" s="354"/>
      <c r="AQ93" s="354"/>
      <c r="AR93" s="356">
        <f t="shared" si="7"/>
        <v>2</v>
      </c>
      <c r="AS93" s="357">
        <f t="shared" si="8"/>
        <v>1</v>
      </c>
      <c r="AT93" s="462">
        <f t="shared" si="10"/>
        <v>0</v>
      </c>
      <c r="AU93" s="460">
        <f t="shared" si="11"/>
        <v>1</v>
      </c>
      <c r="AV93" s="358"/>
    </row>
    <row r="94" spans="1:48" x14ac:dyDescent="0.25">
      <c r="A94" s="347">
        <v>75</v>
      </c>
      <c r="B94" s="380" t="s">
        <v>287</v>
      </c>
      <c r="C94" s="367" t="s">
        <v>288</v>
      </c>
      <c r="D94" s="349" t="s">
        <v>56</v>
      </c>
      <c r="E94" s="399">
        <v>41435</v>
      </c>
      <c r="F94" s="350">
        <f>VLOOKUP(B94,'August,2013'!$B$6:$AP$108,41,0)</f>
        <v>1</v>
      </c>
      <c r="G94" s="368"/>
      <c r="H94" s="415">
        <v>1</v>
      </c>
      <c r="I94" s="352">
        <f t="shared" si="9"/>
        <v>2</v>
      </c>
      <c r="J94" s="455"/>
      <c r="K94" s="442"/>
      <c r="L94" s="442"/>
      <c r="M94" s="442"/>
      <c r="N94" s="442"/>
      <c r="O94" s="442"/>
      <c r="P94" s="452"/>
      <c r="Q94" s="452"/>
      <c r="R94" s="408"/>
      <c r="S94" s="382"/>
      <c r="T94" s="382"/>
      <c r="U94" s="382"/>
      <c r="V94" s="382"/>
      <c r="W94" s="403"/>
      <c r="X94" s="403"/>
      <c r="Y94" s="435"/>
      <c r="Z94" s="408"/>
      <c r="AA94" s="382"/>
      <c r="AB94" s="383"/>
      <c r="AC94" s="383"/>
      <c r="AD94" s="410"/>
      <c r="AE94" s="410"/>
      <c r="AF94" s="383"/>
      <c r="AG94" s="383"/>
      <c r="AH94" s="383"/>
      <c r="AI94" s="383"/>
      <c r="AJ94" s="383"/>
      <c r="AK94" s="410"/>
      <c r="AL94" s="410"/>
      <c r="AM94" s="383">
        <v>1</v>
      </c>
      <c r="AN94" s="383"/>
      <c r="AO94" s="383"/>
      <c r="AP94" s="383"/>
      <c r="AQ94" s="383"/>
      <c r="AR94" s="356">
        <f t="shared" si="7"/>
        <v>1</v>
      </c>
      <c r="AS94" s="357">
        <f t="shared" si="8"/>
        <v>1</v>
      </c>
      <c r="AT94" s="462">
        <f t="shared" si="10"/>
        <v>0</v>
      </c>
      <c r="AU94" s="460">
        <f t="shared" si="11"/>
        <v>1</v>
      </c>
      <c r="AV94" s="384"/>
    </row>
    <row r="95" spans="1:48" x14ac:dyDescent="0.25">
      <c r="A95" s="339">
        <v>14</v>
      </c>
      <c r="B95" s="340"/>
      <c r="C95" s="341" t="s">
        <v>159</v>
      </c>
      <c r="D95" s="340"/>
      <c r="E95" s="389"/>
      <c r="F95" s="350"/>
      <c r="G95" s="341"/>
      <c r="H95" s="341"/>
      <c r="I95" s="352">
        <f t="shared" si="9"/>
        <v>0</v>
      </c>
      <c r="J95" s="454"/>
      <c r="K95" s="386"/>
      <c r="L95" s="386"/>
      <c r="M95" s="386"/>
      <c r="N95" s="386"/>
      <c r="O95" s="386"/>
      <c r="P95" s="450"/>
      <c r="Q95" s="450"/>
      <c r="R95" s="386"/>
      <c r="S95" s="343"/>
      <c r="T95" s="343"/>
      <c r="U95" s="343"/>
      <c r="V95" s="343"/>
      <c r="W95" s="400"/>
      <c r="X95" s="400"/>
      <c r="Y95" s="433"/>
      <c r="Z95" s="386"/>
      <c r="AA95" s="343"/>
      <c r="AB95" s="343"/>
      <c r="AC95" s="343"/>
      <c r="AD95" s="400"/>
      <c r="AE95" s="400"/>
      <c r="AF95" s="343"/>
      <c r="AG95" s="343"/>
      <c r="AH95" s="343"/>
      <c r="AI95" s="343"/>
      <c r="AJ95" s="343"/>
      <c r="AK95" s="400"/>
      <c r="AL95" s="400"/>
      <c r="AM95" s="343"/>
      <c r="AN95" s="343"/>
      <c r="AO95" s="343"/>
      <c r="AP95" s="343"/>
      <c r="AQ95" s="343"/>
      <c r="AR95" s="356">
        <f t="shared" si="7"/>
        <v>0</v>
      </c>
      <c r="AS95" s="357">
        <f t="shared" si="8"/>
        <v>0</v>
      </c>
      <c r="AT95" s="462">
        <f t="shared" si="10"/>
        <v>0</v>
      </c>
      <c r="AU95" s="460">
        <f t="shared" si="11"/>
        <v>0</v>
      </c>
      <c r="AV95" s="345"/>
    </row>
    <row r="96" spans="1:48" x14ac:dyDescent="0.25">
      <c r="A96" s="347">
        <v>76</v>
      </c>
      <c r="B96" s="348" t="s">
        <v>160</v>
      </c>
      <c r="C96" s="371" t="s">
        <v>161</v>
      </c>
      <c r="D96" s="349" t="s">
        <v>56</v>
      </c>
      <c r="E96" s="391">
        <v>39741</v>
      </c>
      <c r="F96" s="350">
        <f>VLOOKUP(B96,'August,2013'!$B$6:$AP$108,41,0)</f>
        <v>1</v>
      </c>
      <c r="G96" s="350"/>
      <c r="H96" s="351">
        <v>1</v>
      </c>
      <c r="I96" s="352">
        <f t="shared" si="9"/>
        <v>2</v>
      </c>
      <c r="J96" s="378"/>
      <c r="K96" s="409"/>
      <c r="L96" s="409"/>
      <c r="M96" s="409"/>
      <c r="N96" s="409"/>
      <c r="O96" s="409"/>
      <c r="P96" s="451"/>
      <c r="Q96" s="451"/>
      <c r="R96" s="406"/>
      <c r="S96" s="353"/>
      <c r="T96" s="353"/>
      <c r="U96" s="353"/>
      <c r="V96" s="353"/>
      <c r="W96" s="401"/>
      <c r="X96" s="401"/>
      <c r="Y96" s="434"/>
      <c r="Z96" s="406"/>
      <c r="AA96" s="353"/>
      <c r="AB96" s="354"/>
      <c r="AC96" s="354"/>
      <c r="AD96" s="404"/>
      <c r="AE96" s="404"/>
      <c r="AF96" s="354"/>
      <c r="AG96" s="354"/>
      <c r="AH96" s="354"/>
      <c r="AI96" s="354"/>
      <c r="AJ96" s="354">
        <v>0.5</v>
      </c>
      <c r="AK96" s="404"/>
      <c r="AL96" s="404"/>
      <c r="AM96" s="354">
        <v>0.5</v>
      </c>
      <c r="AN96" s="354"/>
      <c r="AO96" s="354"/>
      <c r="AP96" s="354"/>
      <c r="AQ96" s="354"/>
      <c r="AR96" s="356">
        <f t="shared" si="7"/>
        <v>1</v>
      </c>
      <c r="AS96" s="357">
        <f t="shared" si="8"/>
        <v>1</v>
      </c>
      <c r="AT96" s="462">
        <f t="shared" si="10"/>
        <v>0</v>
      </c>
      <c r="AU96" s="460">
        <f t="shared" si="11"/>
        <v>1</v>
      </c>
      <c r="AV96" s="358"/>
    </row>
    <row r="97" spans="1:48" x14ac:dyDescent="0.25">
      <c r="A97" s="347">
        <v>77</v>
      </c>
      <c r="B97" s="348" t="s">
        <v>219</v>
      </c>
      <c r="C97" s="371" t="s">
        <v>162</v>
      </c>
      <c r="D97" s="349" t="s">
        <v>56</v>
      </c>
      <c r="E97" s="391">
        <v>41276</v>
      </c>
      <c r="F97" s="350">
        <f>VLOOKUP(B97,'August,2013'!$B$6:$AP$108,41,0)</f>
        <v>4</v>
      </c>
      <c r="G97" s="350"/>
      <c r="H97" s="351">
        <v>1</v>
      </c>
      <c r="I97" s="352">
        <f t="shared" si="9"/>
        <v>5</v>
      </c>
      <c r="J97" s="378"/>
      <c r="K97" s="409"/>
      <c r="L97" s="409"/>
      <c r="M97" s="409"/>
      <c r="N97" s="409"/>
      <c r="O97" s="409"/>
      <c r="P97" s="451"/>
      <c r="Q97" s="451"/>
      <c r="R97" s="406"/>
      <c r="S97" s="353"/>
      <c r="T97" s="353"/>
      <c r="U97" s="353"/>
      <c r="V97" s="353"/>
      <c r="W97" s="401"/>
      <c r="X97" s="401"/>
      <c r="Y97" s="434"/>
      <c r="Z97" s="406"/>
      <c r="AA97" s="353"/>
      <c r="AB97" s="354"/>
      <c r="AC97" s="354"/>
      <c r="AD97" s="404"/>
      <c r="AE97" s="404"/>
      <c r="AF97" s="354"/>
      <c r="AG97" s="354"/>
      <c r="AH97" s="354"/>
      <c r="AI97" s="354"/>
      <c r="AJ97" s="354"/>
      <c r="AK97" s="404"/>
      <c r="AL97" s="404"/>
      <c r="AM97" s="354"/>
      <c r="AN97" s="354"/>
      <c r="AO97" s="354"/>
      <c r="AP97" s="354"/>
      <c r="AQ97" s="354"/>
      <c r="AR97" s="356">
        <f t="shared" si="7"/>
        <v>0</v>
      </c>
      <c r="AS97" s="357">
        <f t="shared" si="8"/>
        <v>5</v>
      </c>
      <c r="AT97" s="462">
        <f t="shared" si="10"/>
        <v>0</v>
      </c>
      <c r="AU97" s="460">
        <f t="shared" si="11"/>
        <v>5</v>
      </c>
      <c r="AV97" s="358"/>
    </row>
    <row r="98" spans="1:48" x14ac:dyDescent="0.25">
      <c r="A98" s="347">
        <v>78</v>
      </c>
      <c r="B98" s="348" t="s">
        <v>220</v>
      </c>
      <c r="C98" s="371" t="s">
        <v>163</v>
      </c>
      <c r="D98" s="349" t="s">
        <v>56</v>
      </c>
      <c r="E98" s="391">
        <v>41276</v>
      </c>
      <c r="F98" s="350">
        <f>VLOOKUP(B98,'August,2013'!$B$6:$AP$108,41,0)</f>
        <v>3</v>
      </c>
      <c r="G98" s="350"/>
      <c r="H98" s="351">
        <v>1</v>
      </c>
      <c r="I98" s="352">
        <f t="shared" si="9"/>
        <v>4</v>
      </c>
      <c r="J98" s="378"/>
      <c r="K98" s="409"/>
      <c r="L98" s="409"/>
      <c r="M98" s="409"/>
      <c r="N98" s="409"/>
      <c r="O98" s="409"/>
      <c r="P98" s="451"/>
      <c r="Q98" s="451"/>
      <c r="R98" s="406"/>
      <c r="S98" s="353"/>
      <c r="T98" s="353"/>
      <c r="U98" s="353"/>
      <c r="V98" s="353">
        <v>0.5</v>
      </c>
      <c r="W98" s="401"/>
      <c r="X98" s="401"/>
      <c r="Y98" s="434"/>
      <c r="Z98" s="406">
        <v>1</v>
      </c>
      <c r="AA98" s="353"/>
      <c r="AB98" s="354"/>
      <c r="AC98" s="354"/>
      <c r="AD98" s="404"/>
      <c r="AE98" s="404"/>
      <c r="AF98" s="354"/>
      <c r="AG98" s="354"/>
      <c r="AH98" s="354"/>
      <c r="AI98" s="354"/>
      <c r="AJ98" s="354"/>
      <c r="AK98" s="404"/>
      <c r="AL98" s="404"/>
      <c r="AM98" s="354"/>
      <c r="AN98" s="354"/>
      <c r="AO98" s="354"/>
      <c r="AP98" s="354"/>
      <c r="AQ98" s="354"/>
      <c r="AR98" s="356">
        <f t="shared" si="7"/>
        <v>1.5</v>
      </c>
      <c r="AS98" s="357">
        <f t="shared" si="8"/>
        <v>2.5</v>
      </c>
      <c r="AT98" s="462">
        <f t="shared" si="10"/>
        <v>0</v>
      </c>
      <c r="AU98" s="460">
        <f t="shared" si="11"/>
        <v>2.5</v>
      </c>
      <c r="AV98" s="358"/>
    </row>
    <row r="99" spans="1:48" x14ac:dyDescent="0.25">
      <c r="A99" s="347">
        <v>79</v>
      </c>
      <c r="B99" s="375" t="s">
        <v>128</v>
      </c>
      <c r="C99" s="349" t="s">
        <v>129</v>
      </c>
      <c r="D99" s="349" t="s">
        <v>99</v>
      </c>
      <c r="E99" s="388">
        <v>41037</v>
      </c>
      <c r="F99" s="350">
        <f>VLOOKUP(B99,'August,2013'!$B$6:$AP$108,41,0)</f>
        <v>2</v>
      </c>
      <c r="G99" s="350"/>
      <c r="H99" s="351">
        <v>1</v>
      </c>
      <c r="I99" s="352">
        <f t="shared" si="9"/>
        <v>3</v>
      </c>
      <c r="J99" s="378"/>
      <c r="K99" s="354"/>
      <c r="L99" s="354"/>
      <c r="M99" s="354"/>
      <c r="N99" s="354"/>
      <c r="O99" s="354"/>
      <c r="P99" s="451"/>
      <c r="Q99" s="451"/>
      <c r="R99" s="406"/>
      <c r="S99" s="353"/>
      <c r="T99" s="353"/>
      <c r="U99" s="353"/>
      <c r="V99" s="353"/>
      <c r="W99" s="401"/>
      <c r="X99" s="401"/>
      <c r="Y99" s="434"/>
      <c r="Z99" s="406"/>
      <c r="AA99" s="353"/>
      <c r="AB99" s="354"/>
      <c r="AC99" s="354"/>
      <c r="AD99" s="404"/>
      <c r="AE99" s="404"/>
      <c r="AF99" s="354"/>
      <c r="AG99" s="354"/>
      <c r="AH99" s="354"/>
      <c r="AI99" s="354">
        <v>1</v>
      </c>
      <c r="AJ99" s="354"/>
      <c r="AK99" s="404"/>
      <c r="AL99" s="404"/>
      <c r="AM99" s="354"/>
      <c r="AN99" s="354"/>
      <c r="AO99" s="354"/>
      <c r="AP99" s="354"/>
      <c r="AQ99" s="354"/>
      <c r="AR99" s="356">
        <f t="shared" si="7"/>
        <v>1</v>
      </c>
      <c r="AS99" s="357">
        <f t="shared" si="8"/>
        <v>2</v>
      </c>
      <c r="AT99" s="462">
        <f t="shared" si="10"/>
        <v>0</v>
      </c>
      <c r="AU99" s="460">
        <f t="shared" si="11"/>
        <v>2</v>
      </c>
      <c r="AV99" s="358"/>
    </row>
    <row r="100" spans="1:48" x14ac:dyDescent="0.25">
      <c r="A100" s="347">
        <v>80</v>
      </c>
      <c r="B100" s="348" t="s">
        <v>221</v>
      </c>
      <c r="C100" s="398" t="s">
        <v>183</v>
      </c>
      <c r="D100" s="349" t="s">
        <v>56</v>
      </c>
      <c r="E100" s="391">
        <v>41267</v>
      </c>
      <c r="F100" s="350">
        <f>VLOOKUP(B100,'August,2013'!$B$6:$AP$108,41,0)</f>
        <v>3</v>
      </c>
      <c r="G100" s="350"/>
      <c r="H100" s="351">
        <v>1</v>
      </c>
      <c r="I100" s="352">
        <f t="shared" si="9"/>
        <v>4</v>
      </c>
      <c r="J100" s="455"/>
      <c r="K100" s="408"/>
      <c r="L100" s="408"/>
      <c r="M100" s="408"/>
      <c r="N100" s="408"/>
      <c r="O100" s="408"/>
      <c r="P100" s="452"/>
      <c r="Q100" s="452"/>
      <c r="R100" s="408"/>
      <c r="S100" s="382"/>
      <c r="T100" s="382"/>
      <c r="U100" s="382"/>
      <c r="V100" s="382"/>
      <c r="W100" s="403"/>
      <c r="X100" s="403"/>
      <c r="Y100" s="435"/>
      <c r="Z100" s="408"/>
      <c r="AA100" s="382"/>
      <c r="AB100" s="382"/>
      <c r="AC100" s="382"/>
      <c r="AD100" s="403"/>
      <c r="AE100" s="403"/>
      <c r="AF100" s="382"/>
      <c r="AG100" s="382"/>
      <c r="AH100" s="382"/>
      <c r="AI100" s="382"/>
      <c r="AJ100" s="382"/>
      <c r="AK100" s="403"/>
      <c r="AL100" s="403"/>
      <c r="AM100" s="382"/>
      <c r="AN100" s="382"/>
      <c r="AO100" s="382"/>
      <c r="AP100" s="382"/>
      <c r="AQ100" s="382"/>
      <c r="AR100" s="356">
        <f t="shared" si="7"/>
        <v>0</v>
      </c>
      <c r="AS100" s="357">
        <f t="shared" si="8"/>
        <v>4</v>
      </c>
      <c r="AT100" s="462">
        <f t="shared" si="10"/>
        <v>0</v>
      </c>
      <c r="AU100" s="460">
        <f t="shared" si="11"/>
        <v>4</v>
      </c>
      <c r="AV100" s="387"/>
    </row>
    <row r="101" spans="1:48" x14ac:dyDescent="0.25">
      <c r="A101" s="347">
        <v>81</v>
      </c>
      <c r="B101" s="348" t="s">
        <v>57</v>
      </c>
      <c r="C101" s="371" t="s">
        <v>58</v>
      </c>
      <c r="D101" s="349" t="s">
        <v>56</v>
      </c>
      <c r="E101" s="388">
        <v>39573</v>
      </c>
      <c r="F101" s="350">
        <f>VLOOKUP(B101,'August,2013'!$B$6:$AP$108,41,0)</f>
        <v>5</v>
      </c>
      <c r="G101" s="350"/>
      <c r="H101" s="351">
        <v>1</v>
      </c>
      <c r="I101" s="352">
        <f t="shared" si="9"/>
        <v>6</v>
      </c>
      <c r="J101" s="378"/>
      <c r="K101" s="354"/>
      <c r="L101" s="354"/>
      <c r="M101" s="354"/>
      <c r="N101" s="354"/>
      <c r="O101" s="354"/>
      <c r="P101" s="451"/>
      <c r="Q101" s="451"/>
      <c r="R101" s="406"/>
      <c r="S101" s="353"/>
      <c r="T101" s="353"/>
      <c r="U101" s="353"/>
      <c r="V101" s="353"/>
      <c r="W101" s="401"/>
      <c r="X101" s="401"/>
      <c r="Y101" s="434"/>
      <c r="Z101" s="406"/>
      <c r="AA101" s="353"/>
      <c r="AB101" s="354"/>
      <c r="AC101" s="354"/>
      <c r="AD101" s="404"/>
      <c r="AE101" s="404"/>
      <c r="AF101" s="354">
        <v>1</v>
      </c>
      <c r="AG101" s="354"/>
      <c r="AH101" s="354"/>
      <c r="AI101" s="354"/>
      <c r="AJ101" s="354"/>
      <c r="AK101" s="404"/>
      <c r="AL101" s="404"/>
      <c r="AM101" s="354"/>
      <c r="AN101" s="354"/>
      <c r="AO101" s="354"/>
      <c r="AP101" s="354"/>
      <c r="AQ101" s="354"/>
      <c r="AR101" s="356">
        <f t="shared" si="7"/>
        <v>1</v>
      </c>
      <c r="AS101" s="357">
        <f t="shared" si="8"/>
        <v>5</v>
      </c>
      <c r="AT101" s="462">
        <f t="shared" si="10"/>
        <v>0</v>
      </c>
      <c r="AU101" s="460">
        <f t="shared" si="11"/>
        <v>5</v>
      </c>
      <c r="AV101" s="358"/>
    </row>
    <row r="102" spans="1:48" x14ac:dyDescent="0.25">
      <c r="A102" s="347">
        <v>81</v>
      </c>
      <c r="B102" s="348" t="s">
        <v>268</v>
      </c>
      <c r="C102" s="372" t="s">
        <v>269</v>
      </c>
      <c r="D102" s="349" t="s">
        <v>56</v>
      </c>
      <c r="E102" s="391">
        <v>41414</v>
      </c>
      <c r="F102" s="350">
        <f>VLOOKUP(B102,'August,2013'!$B$6:$AP$108,41,0)</f>
        <v>0</v>
      </c>
      <c r="G102" s="350"/>
      <c r="H102" s="351">
        <v>1</v>
      </c>
      <c r="I102" s="352">
        <f t="shared" si="9"/>
        <v>1</v>
      </c>
      <c r="J102" s="378"/>
      <c r="K102" s="409"/>
      <c r="L102" s="409"/>
      <c r="M102" s="409"/>
      <c r="N102" s="409"/>
      <c r="O102" s="409">
        <v>0.5</v>
      </c>
      <c r="P102" s="451"/>
      <c r="Q102" s="451"/>
      <c r="R102" s="406"/>
      <c r="S102" s="353"/>
      <c r="T102" s="353"/>
      <c r="U102" s="353"/>
      <c r="V102" s="353"/>
      <c r="W102" s="401"/>
      <c r="X102" s="401"/>
      <c r="Y102" s="434"/>
      <c r="Z102" s="406"/>
      <c r="AA102" s="353"/>
      <c r="AB102" s="354"/>
      <c r="AC102" s="354"/>
      <c r="AD102" s="404"/>
      <c r="AE102" s="404"/>
      <c r="AF102" s="354"/>
      <c r="AG102" s="354"/>
      <c r="AH102" s="354"/>
      <c r="AI102" s="354">
        <v>1</v>
      </c>
      <c r="AJ102" s="354"/>
      <c r="AK102" s="404"/>
      <c r="AL102" s="404"/>
      <c r="AM102" s="354"/>
      <c r="AN102" s="354"/>
      <c r="AO102" s="354"/>
      <c r="AP102" s="354"/>
      <c r="AQ102" s="354"/>
      <c r="AR102" s="356">
        <f t="shared" ref="AR102:AR109" si="12">SUM(J102:AQ102)</f>
        <v>1.5</v>
      </c>
      <c r="AS102" s="357">
        <f t="shared" ref="AS102:AS109" si="13">I102-AR102</f>
        <v>-0.5</v>
      </c>
      <c r="AT102" s="462">
        <f t="shared" si="10"/>
        <v>-0.5</v>
      </c>
      <c r="AU102" s="460">
        <f t="shared" si="11"/>
        <v>0</v>
      </c>
      <c r="AV102" s="358"/>
    </row>
    <row r="103" spans="1:48" x14ac:dyDescent="0.25">
      <c r="A103" s="347">
        <v>82</v>
      </c>
      <c r="B103" s="348" t="s">
        <v>289</v>
      </c>
      <c r="C103" s="372" t="s">
        <v>290</v>
      </c>
      <c r="D103" s="349" t="s">
        <v>99</v>
      </c>
      <c r="E103" s="391">
        <v>41407</v>
      </c>
      <c r="F103" s="350">
        <f>VLOOKUP(B103,'August,2013'!$B$6:$AP$108,41,0)</f>
        <v>1</v>
      </c>
      <c r="G103" s="350"/>
      <c r="H103" s="351">
        <v>1</v>
      </c>
      <c r="I103" s="352">
        <f t="shared" si="9"/>
        <v>2</v>
      </c>
      <c r="J103" s="455"/>
      <c r="K103" s="442"/>
      <c r="L103" s="442"/>
      <c r="M103" s="442"/>
      <c r="N103" s="442"/>
      <c r="O103" s="442"/>
      <c r="P103" s="452"/>
      <c r="Q103" s="452"/>
      <c r="R103" s="408"/>
      <c r="S103" s="382"/>
      <c r="T103" s="382"/>
      <c r="U103" s="382"/>
      <c r="V103" s="382"/>
      <c r="W103" s="403"/>
      <c r="X103" s="403"/>
      <c r="Y103" s="435"/>
      <c r="Z103" s="408"/>
      <c r="AA103" s="382"/>
      <c r="AB103" s="383"/>
      <c r="AC103" s="383"/>
      <c r="AD103" s="410"/>
      <c r="AE103" s="410"/>
      <c r="AF103" s="383"/>
      <c r="AG103" s="383"/>
      <c r="AH103" s="383"/>
      <c r="AI103" s="383"/>
      <c r="AJ103" s="383"/>
      <c r="AK103" s="410"/>
      <c r="AL103" s="410"/>
      <c r="AM103" s="383"/>
      <c r="AN103" s="383"/>
      <c r="AO103" s="383"/>
      <c r="AP103" s="383"/>
      <c r="AQ103" s="383"/>
      <c r="AR103" s="356">
        <f t="shared" si="12"/>
        <v>0</v>
      </c>
      <c r="AS103" s="357">
        <f t="shared" si="13"/>
        <v>2</v>
      </c>
      <c r="AT103" s="462">
        <f t="shared" si="10"/>
        <v>0</v>
      </c>
      <c r="AU103" s="460">
        <f t="shared" si="11"/>
        <v>2</v>
      </c>
      <c r="AV103" s="384"/>
    </row>
    <row r="104" spans="1:48" x14ac:dyDescent="0.25">
      <c r="A104" s="347">
        <v>83</v>
      </c>
      <c r="B104" s="348" t="s">
        <v>124</v>
      </c>
      <c r="C104" s="373" t="s">
        <v>291</v>
      </c>
      <c r="D104" s="349" t="s">
        <v>56</v>
      </c>
      <c r="E104" s="391">
        <v>41428</v>
      </c>
      <c r="F104" s="350">
        <f>VLOOKUP(B104,'August,2013'!$B$6:$AP$108,41,0)</f>
        <v>0</v>
      </c>
      <c r="G104" s="350"/>
      <c r="H104" s="351">
        <v>0</v>
      </c>
      <c r="I104" s="352">
        <f t="shared" si="9"/>
        <v>0</v>
      </c>
      <c r="J104" s="455"/>
      <c r="K104" s="442"/>
      <c r="L104" s="442"/>
      <c r="M104" s="442"/>
      <c r="N104" s="442"/>
      <c r="O104" s="442"/>
      <c r="P104" s="452"/>
      <c r="Q104" s="452"/>
      <c r="R104" s="408"/>
      <c r="S104" s="382"/>
      <c r="T104" s="382"/>
      <c r="U104" s="382"/>
      <c r="V104" s="382"/>
      <c r="W104" s="403"/>
      <c r="X104" s="403"/>
      <c r="Y104" s="435"/>
      <c r="Z104" s="408"/>
      <c r="AA104" s="382"/>
      <c r="AB104" s="383"/>
      <c r="AC104" s="383"/>
      <c r="AD104" s="410"/>
      <c r="AE104" s="410"/>
      <c r="AF104" s="383"/>
      <c r="AG104" s="383"/>
      <c r="AH104" s="383"/>
      <c r="AI104" s="383"/>
      <c r="AJ104" s="383"/>
      <c r="AK104" s="410"/>
      <c r="AL104" s="410"/>
      <c r="AM104" s="383"/>
      <c r="AN104" s="383"/>
      <c r="AO104" s="383"/>
      <c r="AP104" s="383"/>
      <c r="AQ104" s="383"/>
      <c r="AR104" s="356">
        <f t="shared" si="12"/>
        <v>0</v>
      </c>
      <c r="AS104" s="357">
        <f t="shared" si="13"/>
        <v>0</v>
      </c>
      <c r="AT104" s="462">
        <f t="shared" si="10"/>
        <v>0</v>
      </c>
      <c r="AU104" s="460">
        <f t="shared" si="11"/>
        <v>0</v>
      </c>
      <c r="AV104" s="384"/>
    </row>
    <row r="105" spans="1:48" x14ac:dyDescent="0.25">
      <c r="A105" s="347">
        <v>84</v>
      </c>
      <c r="B105" s="348" t="s">
        <v>222</v>
      </c>
      <c r="C105" s="398" t="s">
        <v>173</v>
      </c>
      <c r="D105" s="349" t="s">
        <v>56</v>
      </c>
      <c r="E105" s="391">
        <v>41325</v>
      </c>
      <c r="F105" s="350">
        <f>VLOOKUP(B105,'August,2013'!$B$6:$AP$108,41,0)</f>
        <v>3.5</v>
      </c>
      <c r="G105" s="350"/>
      <c r="H105" s="351">
        <v>1</v>
      </c>
      <c r="I105" s="352">
        <f t="shared" si="9"/>
        <v>4.5</v>
      </c>
      <c r="J105" s="455"/>
      <c r="K105" s="408"/>
      <c r="L105" s="408"/>
      <c r="M105" s="408"/>
      <c r="N105" s="408"/>
      <c r="O105" s="408"/>
      <c r="P105" s="452"/>
      <c r="Q105" s="452"/>
      <c r="R105" s="408"/>
      <c r="S105" s="382"/>
      <c r="T105" s="382"/>
      <c r="U105" s="382"/>
      <c r="V105" s="382"/>
      <c r="W105" s="403"/>
      <c r="X105" s="403"/>
      <c r="Y105" s="435"/>
      <c r="Z105" s="408"/>
      <c r="AA105" s="382"/>
      <c r="AB105" s="382">
        <v>1</v>
      </c>
      <c r="AC105" s="382"/>
      <c r="AD105" s="403"/>
      <c r="AE105" s="403"/>
      <c r="AF105" s="382"/>
      <c r="AG105" s="382"/>
      <c r="AH105" s="382"/>
      <c r="AI105" s="382"/>
      <c r="AJ105" s="382"/>
      <c r="AK105" s="403"/>
      <c r="AL105" s="403"/>
      <c r="AM105" s="382"/>
      <c r="AN105" s="382"/>
      <c r="AO105" s="382"/>
      <c r="AP105" s="382"/>
      <c r="AQ105" s="382"/>
      <c r="AR105" s="356">
        <f t="shared" si="12"/>
        <v>1</v>
      </c>
      <c r="AS105" s="357">
        <f t="shared" si="13"/>
        <v>3.5</v>
      </c>
      <c r="AT105" s="462">
        <f t="shared" si="10"/>
        <v>0</v>
      </c>
      <c r="AU105" s="460">
        <f t="shared" si="11"/>
        <v>3.5</v>
      </c>
      <c r="AV105" s="387"/>
    </row>
    <row r="106" spans="1:48" x14ac:dyDescent="0.25">
      <c r="A106" s="428">
        <v>15</v>
      </c>
      <c r="C106" s="341" t="s">
        <v>246</v>
      </c>
      <c r="D106" s="340"/>
      <c r="E106" s="389"/>
      <c r="F106" s="350"/>
      <c r="G106" s="341"/>
      <c r="H106" s="341"/>
      <c r="I106" s="352">
        <f t="shared" si="9"/>
        <v>0</v>
      </c>
      <c r="J106" s="454"/>
      <c r="K106" s="386"/>
      <c r="L106" s="386"/>
      <c r="M106" s="386"/>
      <c r="N106" s="386"/>
      <c r="O106" s="386"/>
      <c r="P106" s="450"/>
      <c r="Q106" s="450"/>
      <c r="R106" s="386"/>
      <c r="S106" s="343"/>
      <c r="T106" s="343"/>
      <c r="U106" s="343"/>
      <c r="V106" s="343"/>
      <c r="W106" s="400"/>
      <c r="X106" s="400"/>
      <c r="Y106" s="433"/>
      <c r="Z106" s="439"/>
      <c r="AA106" s="343"/>
      <c r="AB106" s="343"/>
      <c r="AC106" s="343"/>
      <c r="AD106" s="400"/>
      <c r="AE106" s="400"/>
      <c r="AF106" s="343"/>
      <c r="AG106" s="343"/>
      <c r="AH106" s="343"/>
      <c r="AI106" s="343"/>
      <c r="AJ106" s="343"/>
      <c r="AK106" s="400"/>
      <c r="AL106" s="400"/>
      <c r="AM106" s="432"/>
      <c r="AN106" s="343"/>
      <c r="AO106" s="343"/>
      <c r="AP106" s="343"/>
      <c r="AQ106" s="343"/>
      <c r="AR106" s="356">
        <f t="shared" si="12"/>
        <v>0</v>
      </c>
      <c r="AS106" s="357">
        <f t="shared" si="13"/>
        <v>0</v>
      </c>
      <c r="AT106" s="462">
        <f t="shared" si="10"/>
        <v>0</v>
      </c>
      <c r="AU106" s="460">
        <f t="shared" si="11"/>
        <v>0</v>
      </c>
      <c r="AV106" s="344"/>
    </row>
    <row r="107" spans="1:48" x14ac:dyDescent="0.25">
      <c r="A107" s="347">
        <v>85</v>
      </c>
      <c r="B107" s="348" t="s">
        <v>254</v>
      </c>
      <c r="C107" s="371" t="s">
        <v>247</v>
      </c>
      <c r="D107" s="349" t="s">
        <v>99</v>
      </c>
      <c r="E107" s="391">
        <v>41374</v>
      </c>
      <c r="F107" s="350">
        <f>VLOOKUP(B107,'August,2013'!$B$6:$AP$108,41,0)</f>
        <v>2</v>
      </c>
      <c r="G107" s="350"/>
      <c r="H107" s="351">
        <v>1</v>
      </c>
      <c r="I107" s="352">
        <f t="shared" si="9"/>
        <v>3</v>
      </c>
      <c r="J107" s="378"/>
      <c r="K107" s="409">
        <v>0.5</v>
      </c>
      <c r="L107" s="409"/>
      <c r="M107" s="409"/>
      <c r="N107" s="409"/>
      <c r="O107" s="409"/>
      <c r="P107" s="451"/>
      <c r="Q107" s="451"/>
      <c r="R107" s="406">
        <v>1</v>
      </c>
      <c r="S107" s="353">
        <v>1</v>
      </c>
      <c r="T107" s="353">
        <v>1</v>
      </c>
      <c r="U107" s="353"/>
      <c r="V107" s="353"/>
      <c r="W107" s="401"/>
      <c r="X107" s="401"/>
      <c r="Y107" s="434"/>
      <c r="Z107" s="406"/>
      <c r="AA107" s="353"/>
      <c r="AB107" s="354"/>
      <c r="AC107" s="354"/>
      <c r="AD107" s="404"/>
      <c r="AE107" s="404"/>
      <c r="AF107" s="354"/>
      <c r="AG107" s="354"/>
      <c r="AH107" s="354"/>
      <c r="AI107" s="354"/>
      <c r="AJ107" s="354"/>
      <c r="AK107" s="404"/>
      <c r="AL107" s="404"/>
      <c r="AM107" s="354"/>
      <c r="AN107" s="354"/>
      <c r="AO107" s="354"/>
      <c r="AP107" s="354"/>
      <c r="AQ107" s="354"/>
      <c r="AR107" s="356">
        <f t="shared" si="12"/>
        <v>3.5</v>
      </c>
      <c r="AS107" s="357">
        <f t="shared" si="13"/>
        <v>-0.5</v>
      </c>
      <c r="AT107" s="462">
        <f t="shared" si="10"/>
        <v>-0.5</v>
      </c>
      <c r="AU107" s="460">
        <f t="shared" si="11"/>
        <v>0</v>
      </c>
      <c r="AV107" s="358"/>
    </row>
    <row r="108" spans="1:48" x14ac:dyDescent="0.25">
      <c r="A108" s="347">
        <v>86</v>
      </c>
      <c r="B108" s="348" t="s">
        <v>255</v>
      </c>
      <c r="C108" s="371" t="s">
        <v>250</v>
      </c>
      <c r="D108" s="349" t="s">
        <v>99</v>
      </c>
      <c r="E108" s="391">
        <v>41379</v>
      </c>
      <c r="F108" s="350">
        <f>VLOOKUP(B108,'August,2013'!$B$6:$AP$108,41,0)</f>
        <v>2.5</v>
      </c>
      <c r="G108" s="350"/>
      <c r="H108" s="351">
        <v>1</v>
      </c>
      <c r="I108" s="352">
        <f t="shared" si="9"/>
        <v>3.5</v>
      </c>
      <c r="J108" s="378"/>
      <c r="K108" s="409"/>
      <c r="L108" s="409"/>
      <c r="M108" s="409"/>
      <c r="N108" s="409"/>
      <c r="O108" s="409"/>
      <c r="P108" s="451"/>
      <c r="Q108" s="451"/>
      <c r="R108" s="406"/>
      <c r="S108" s="353"/>
      <c r="T108" s="353"/>
      <c r="U108" s="353"/>
      <c r="V108" s="353"/>
      <c r="W108" s="401"/>
      <c r="X108" s="401"/>
      <c r="Y108" s="434"/>
      <c r="Z108" s="406"/>
      <c r="AA108" s="353"/>
      <c r="AB108" s="354"/>
      <c r="AC108" s="354"/>
      <c r="AD108" s="404"/>
      <c r="AE108" s="404"/>
      <c r="AF108" s="354"/>
      <c r="AG108" s="354"/>
      <c r="AH108" s="354"/>
      <c r="AI108" s="354"/>
      <c r="AJ108" s="354"/>
      <c r="AK108" s="404"/>
      <c r="AL108" s="404"/>
      <c r="AM108" s="354"/>
      <c r="AN108" s="354"/>
      <c r="AO108" s="354"/>
      <c r="AP108" s="354"/>
      <c r="AQ108" s="354"/>
      <c r="AR108" s="356">
        <f t="shared" si="12"/>
        <v>0</v>
      </c>
      <c r="AS108" s="357">
        <f t="shared" si="13"/>
        <v>3.5</v>
      </c>
      <c r="AT108" s="462">
        <f t="shared" si="10"/>
        <v>0</v>
      </c>
      <c r="AU108" s="460">
        <f t="shared" si="11"/>
        <v>3.5</v>
      </c>
      <c r="AV108" s="358"/>
    </row>
    <row r="109" spans="1:48" x14ac:dyDescent="0.25">
      <c r="A109" s="347">
        <v>87</v>
      </c>
      <c r="B109" s="366" t="s">
        <v>274</v>
      </c>
      <c r="C109" s="430" t="s">
        <v>275</v>
      </c>
      <c r="D109" s="367" t="s">
        <v>299</v>
      </c>
      <c r="E109" s="390">
        <v>41456</v>
      </c>
      <c r="F109" s="350">
        <f>VLOOKUP(B109,'August,2013'!$B$6:$AP$108,41,0)</f>
        <v>0</v>
      </c>
      <c r="G109" s="440"/>
      <c r="H109" s="351">
        <v>1</v>
      </c>
      <c r="I109" s="352">
        <f t="shared" si="9"/>
        <v>1</v>
      </c>
      <c r="J109" s="455"/>
      <c r="K109" s="383"/>
      <c r="L109" s="383"/>
      <c r="M109" s="383"/>
      <c r="N109" s="383"/>
      <c r="O109" s="383"/>
      <c r="P109" s="452"/>
      <c r="Q109" s="452"/>
      <c r="R109" s="408"/>
      <c r="S109" s="382"/>
      <c r="T109" s="382"/>
      <c r="U109" s="382"/>
      <c r="V109" s="382"/>
      <c r="W109" s="403"/>
      <c r="X109" s="403"/>
      <c r="Y109" s="435"/>
      <c r="Z109" s="408"/>
      <c r="AA109" s="382"/>
      <c r="AB109" s="383"/>
      <c r="AC109" s="383"/>
      <c r="AD109" s="410"/>
      <c r="AE109" s="410"/>
      <c r="AF109" s="383">
        <v>0.5</v>
      </c>
      <c r="AG109" s="383"/>
      <c r="AH109" s="383"/>
      <c r="AI109" s="383"/>
      <c r="AJ109" s="383"/>
      <c r="AK109" s="410"/>
      <c r="AL109" s="410"/>
      <c r="AM109" s="383"/>
      <c r="AN109" s="383"/>
      <c r="AO109" s="383"/>
      <c r="AP109" s="383"/>
      <c r="AQ109" s="383"/>
      <c r="AR109" s="356">
        <f t="shared" si="12"/>
        <v>0.5</v>
      </c>
      <c r="AS109" s="357">
        <f t="shared" si="13"/>
        <v>0.5</v>
      </c>
      <c r="AT109" s="462">
        <f t="shared" si="10"/>
        <v>0</v>
      </c>
      <c r="AU109" s="460">
        <f t="shared" si="11"/>
        <v>0.5</v>
      </c>
      <c r="AV109" s="384"/>
    </row>
    <row r="110" spans="1:48" x14ac:dyDescent="0.25">
      <c r="A110" s="312"/>
      <c r="E110" s="312"/>
      <c r="F110" s="431">
        <f>SUM(F6:F109)</f>
        <v>373.5</v>
      </c>
      <c r="I110" s="457">
        <f>SUM(I6:I109)</f>
        <v>458.5</v>
      </c>
      <c r="J110" s="312"/>
      <c r="L110" s="405"/>
      <c r="M110" s="405"/>
      <c r="N110" s="405"/>
      <c r="O110" s="405"/>
      <c r="R110" s="312"/>
      <c r="AC110" s="379"/>
      <c r="AD110" s="379"/>
      <c r="AJ110" s="379"/>
      <c r="AK110" s="379"/>
      <c r="AM110" s="312"/>
      <c r="AN110" s="312"/>
      <c r="AU110" s="461">
        <f>SUM(AU6:AU109)</f>
        <v>364.5</v>
      </c>
    </row>
    <row r="111" spans="1:48" x14ac:dyDescent="0.25">
      <c r="A111" s="312"/>
      <c r="E111" s="312"/>
      <c r="I111" s="312"/>
      <c r="J111" s="312"/>
      <c r="L111" s="405"/>
      <c r="M111" s="405"/>
      <c r="N111" s="405"/>
      <c r="O111" s="405"/>
      <c r="R111" s="312"/>
      <c r="AK111" s="312"/>
      <c r="AM111" s="312"/>
      <c r="AN111" s="312"/>
    </row>
  </sheetData>
  <mergeCells count="1">
    <mergeCell ref="J3:W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14"/>
  <sheetViews>
    <sheetView tabSelected="1" workbookViewId="0">
      <pane ySplit="1" topLeftCell="A107" activePane="bottomLeft" state="frozen"/>
      <selection pane="bottomLeft" activeCell="H126" sqref="H126"/>
    </sheetView>
  </sheetViews>
  <sheetFormatPr defaultColWidth="11.7109375" defaultRowHeight="15" x14ac:dyDescent="0.25"/>
  <cols>
    <col min="1" max="1" width="11.7109375" style="463"/>
    <col min="2" max="2" width="6.7109375" style="312" customWidth="1"/>
    <col min="3" max="3" width="22" style="312" customWidth="1"/>
    <col min="4" max="4" width="11.7109375" style="312"/>
    <col min="5" max="5" width="11.7109375" style="129"/>
    <col min="6" max="7" width="8" style="312" customWidth="1"/>
    <col min="8" max="8" width="8" style="5" customWidth="1"/>
    <col min="9" max="9" width="8" style="10" customWidth="1"/>
    <col min="10" max="14" width="3" style="312" customWidth="1"/>
    <col min="15" max="16" width="3" style="10" customWidth="1"/>
    <col min="17" max="17" width="7.5703125" style="405" bestFit="1" customWidth="1"/>
    <col min="18" max="23" width="3" style="312" customWidth="1"/>
    <col min="24" max="24" width="3.7109375" style="312" bestFit="1" customWidth="1"/>
    <col min="25" max="25" width="3" style="405" customWidth="1"/>
    <col min="26" max="35" width="3" style="312" customWidth="1"/>
    <col min="36" max="36" width="6.5703125" style="315" customWidth="1"/>
    <col min="37" max="37" width="7.28515625" style="312" customWidth="1"/>
    <col min="38" max="38" width="7.28515625" style="281" bestFit="1" customWidth="1"/>
    <col min="39" max="39" width="8.42578125" style="5" customWidth="1"/>
    <col min="40" max="16384" width="11.7109375" style="312"/>
  </cols>
  <sheetData>
    <row r="1" spans="1:44" ht="23.25" x14ac:dyDescent="0.35">
      <c r="A1" s="313"/>
      <c r="B1" s="314"/>
      <c r="C1" s="314" t="s">
        <v>0</v>
      </c>
      <c r="D1" s="314"/>
      <c r="E1" s="392"/>
      <c r="F1" s="314"/>
      <c r="G1" s="314"/>
      <c r="H1" s="449">
        <f>D2</f>
        <v>41560</v>
      </c>
      <c r="I1" s="441"/>
      <c r="O1" s="441"/>
      <c r="P1" s="441"/>
      <c r="T1" s="463"/>
      <c r="Y1" s="405" t="s">
        <v>252</v>
      </c>
    </row>
    <row r="2" spans="1:44" ht="23.25" x14ac:dyDescent="0.35">
      <c r="A2" s="316"/>
      <c r="B2" s="317"/>
      <c r="C2" s="317" t="s">
        <v>1</v>
      </c>
      <c r="D2" s="464">
        <v>41560</v>
      </c>
      <c r="E2" s="312"/>
      <c r="F2" s="318"/>
      <c r="G2" s="319"/>
      <c r="H2" s="319"/>
      <c r="AO2" s="320" t="s">
        <v>2</v>
      </c>
      <c r="AP2" s="321" t="s">
        <v>3</v>
      </c>
      <c r="AQ2" s="315"/>
    </row>
    <row r="3" spans="1:44" s="323" customFormat="1" ht="15" customHeight="1" x14ac:dyDescent="0.25">
      <c r="A3" s="322"/>
      <c r="B3" s="323">
        <v>1</v>
      </c>
      <c r="E3" s="393"/>
      <c r="H3" s="324"/>
      <c r="I3" s="325"/>
      <c r="J3" s="326"/>
      <c r="K3" s="326"/>
      <c r="L3" s="413" t="s">
        <v>248</v>
      </c>
      <c r="M3" s="326"/>
      <c r="N3" s="326"/>
      <c r="O3" s="466"/>
      <c r="P3" s="466"/>
      <c r="Q3" s="168">
        <f>D2-30</f>
        <v>41530</v>
      </c>
      <c r="R3" s="413"/>
      <c r="S3" s="413"/>
      <c r="T3" s="413"/>
      <c r="U3" s="413"/>
      <c r="V3" s="413"/>
      <c r="W3" s="413"/>
      <c r="X3" s="413"/>
      <c r="Y3" s="413"/>
      <c r="Z3" s="326" t="s">
        <v>327</v>
      </c>
      <c r="AA3" s="326"/>
      <c r="AB3" s="326"/>
      <c r="AC3" s="326"/>
      <c r="AD3" s="326"/>
      <c r="AE3" s="326"/>
      <c r="AF3" s="326"/>
      <c r="AG3" s="326"/>
      <c r="AH3" s="326"/>
      <c r="AI3" s="326"/>
      <c r="AJ3" s="327"/>
      <c r="AL3" s="443"/>
      <c r="AM3" s="324"/>
      <c r="AO3" s="328"/>
      <c r="AP3" s="321" t="s">
        <v>6</v>
      </c>
      <c r="AQ3" s="328"/>
    </row>
    <row r="4" spans="1:44" ht="67.5" x14ac:dyDescent="0.25">
      <c r="A4" s="329"/>
      <c r="B4" s="329" t="s">
        <v>7</v>
      </c>
      <c r="C4" s="329" t="s">
        <v>8</v>
      </c>
      <c r="D4" s="329" t="s">
        <v>9</v>
      </c>
      <c r="E4" s="394" t="s">
        <v>10</v>
      </c>
      <c r="F4" s="395" t="s">
        <v>330</v>
      </c>
      <c r="G4" s="331" t="s">
        <v>12</v>
      </c>
      <c r="H4" s="331" t="s">
        <v>332</v>
      </c>
      <c r="I4" s="333" t="s">
        <v>331</v>
      </c>
      <c r="J4" s="334">
        <v>23</v>
      </c>
      <c r="K4" s="334">
        <v>24</v>
      </c>
      <c r="L4" s="334">
        <v>25</v>
      </c>
      <c r="M4" s="334">
        <v>26</v>
      </c>
      <c r="N4" s="334">
        <v>27</v>
      </c>
      <c r="O4" s="334">
        <v>28</v>
      </c>
      <c r="P4" s="334">
        <v>29</v>
      </c>
      <c r="Q4" s="334">
        <v>30</v>
      </c>
      <c r="R4" s="334">
        <v>1</v>
      </c>
      <c r="S4" s="334">
        <v>2</v>
      </c>
      <c r="T4" s="334">
        <v>3</v>
      </c>
      <c r="U4" s="334">
        <v>4</v>
      </c>
      <c r="V4" s="334">
        <v>5</v>
      </c>
      <c r="W4" s="334">
        <v>6</v>
      </c>
      <c r="X4" s="334">
        <v>7</v>
      </c>
      <c r="Y4" s="334">
        <v>8</v>
      </c>
      <c r="Z4" s="334">
        <v>9</v>
      </c>
      <c r="AA4" s="334">
        <v>10</v>
      </c>
      <c r="AB4" s="334">
        <v>11</v>
      </c>
      <c r="AC4" s="334">
        <v>12</v>
      </c>
      <c r="AD4" s="334">
        <v>13</v>
      </c>
      <c r="AE4" s="334">
        <v>14</v>
      </c>
      <c r="AF4" s="334">
        <v>15</v>
      </c>
      <c r="AG4" s="334">
        <v>16</v>
      </c>
      <c r="AH4" s="334">
        <v>17</v>
      </c>
      <c r="AI4" s="334">
        <v>18</v>
      </c>
      <c r="AJ4" s="335" t="s">
        <v>15</v>
      </c>
      <c r="AK4" s="336" t="s">
        <v>16</v>
      </c>
      <c r="AL4" s="444" t="s">
        <v>328</v>
      </c>
      <c r="AM4" s="337" t="s">
        <v>329</v>
      </c>
      <c r="AN4" s="338" t="s">
        <v>19</v>
      </c>
    </row>
    <row r="5" spans="1:44" x14ac:dyDescent="0.25">
      <c r="A5" s="339">
        <v>1</v>
      </c>
      <c r="B5" s="340"/>
      <c r="C5" s="341" t="s">
        <v>316</v>
      </c>
      <c r="D5" s="340"/>
      <c r="E5" s="389"/>
      <c r="F5" s="341"/>
      <c r="G5" s="341"/>
      <c r="H5" s="341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  <c r="AE5" s="342"/>
      <c r="AF5" s="342"/>
      <c r="AG5" s="342"/>
      <c r="AH5" s="342"/>
      <c r="AI5" s="342"/>
      <c r="AJ5" s="342"/>
      <c r="AK5" s="341"/>
      <c r="AL5" s="445"/>
      <c r="AM5" s="344"/>
      <c r="AN5" s="345"/>
      <c r="AP5" s="346" t="s">
        <v>21</v>
      </c>
      <c r="AQ5" s="346"/>
      <c r="AR5" s="346"/>
    </row>
    <row r="6" spans="1:44" x14ac:dyDescent="0.25">
      <c r="A6" s="347">
        <v>1</v>
      </c>
      <c r="B6" s="348" t="s">
        <v>22</v>
      </c>
      <c r="C6" s="349" t="s">
        <v>23</v>
      </c>
      <c r="D6" s="349" t="s">
        <v>24</v>
      </c>
      <c r="E6" s="388">
        <v>39295</v>
      </c>
      <c r="F6" s="350">
        <f>VLOOKUP(B6,'Sept,2013'!$B$6:$AU$109,46,0)</f>
        <v>4</v>
      </c>
      <c r="G6" s="350"/>
      <c r="H6" s="351">
        <v>1</v>
      </c>
      <c r="I6" s="352">
        <f>F6+G6+H6</f>
        <v>5</v>
      </c>
      <c r="K6" s="355"/>
      <c r="L6" s="355"/>
      <c r="M6" s="355"/>
      <c r="N6" s="355"/>
      <c r="O6" s="451"/>
      <c r="P6" s="451"/>
      <c r="Q6" s="353"/>
      <c r="R6" s="353"/>
      <c r="S6" s="353"/>
      <c r="T6" s="353">
        <v>1</v>
      </c>
      <c r="U6" s="353">
        <v>1</v>
      </c>
      <c r="V6" s="401"/>
      <c r="W6" s="401"/>
      <c r="X6" s="206"/>
      <c r="Y6" s="353"/>
      <c r="Z6" s="353"/>
      <c r="AA6" s="354"/>
      <c r="AB6" s="354"/>
      <c r="AC6" s="404"/>
      <c r="AD6" s="404"/>
      <c r="AE6" s="409"/>
      <c r="AF6" s="409"/>
      <c r="AG6" s="409"/>
      <c r="AH6" s="409"/>
      <c r="AI6" s="409"/>
      <c r="AJ6" s="356">
        <f>SUM(J6:AI6)</f>
        <v>2</v>
      </c>
      <c r="AK6" s="357">
        <f>I6-AJ6</f>
        <v>3</v>
      </c>
      <c r="AL6" s="462">
        <f>IF(AK6&lt;0,AK6,0)</f>
        <v>0</v>
      </c>
      <c r="AM6" s="460">
        <f>AK6-AL6</f>
        <v>3</v>
      </c>
      <c r="AN6" s="358"/>
      <c r="AP6" s="359" t="s">
        <v>25</v>
      </c>
      <c r="AQ6" s="359"/>
      <c r="AR6" s="359"/>
    </row>
    <row r="7" spans="1:44" x14ac:dyDescent="0.25">
      <c r="A7" s="429">
        <f>A6+1</f>
        <v>2</v>
      </c>
      <c r="B7" s="380" t="s">
        <v>317</v>
      </c>
      <c r="C7" s="367" t="s">
        <v>318</v>
      </c>
      <c r="D7" s="349" t="s">
        <v>64</v>
      </c>
      <c r="E7" s="390">
        <v>41526</v>
      </c>
      <c r="F7" s="350">
        <v>0</v>
      </c>
      <c r="G7" s="368"/>
      <c r="H7" s="415">
        <v>0</v>
      </c>
      <c r="I7" s="352">
        <f>F7+G7+H7</f>
        <v>0</v>
      </c>
      <c r="J7" s="442"/>
      <c r="K7" s="442"/>
      <c r="L7" s="442"/>
      <c r="M7" s="442"/>
      <c r="N7" s="442">
        <v>0.5</v>
      </c>
      <c r="O7" s="452"/>
      <c r="P7" s="452"/>
      <c r="Q7" s="382"/>
      <c r="R7" s="382"/>
      <c r="S7" s="382"/>
      <c r="T7" s="382"/>
      <c r="U7" s="382"/>
      <c r="V7" s="403"/>
      <c r="W7" s="403"/>
      <c r="X7" s="211"/>
      <c r="Y7" s="382"/>
      <c r="Z7" s="382"/>
      <c r="AA7" s="383"/>
      <c r="AB7" s="383"/>
      <c r="AC7" s="410"/>
      <c r="AD7" s="410"/>
      <c r="AE7" s="442"/>
      <c r="AF7" s="442"/>
      <c r="AG7" s="442"/>
      <c r="AH7" s="442"/>
      <c r="AI7" s="442"/>
      <c r="AJ7" s="356">
        <f>SUM(J7:AI7)</f>
        <v>0.5</v>
      </c>
      <c r="AK7" s="357">
        <f t="shared" ref="AK7:AK70" si="0">I7-AJ7</f>
        <v>-0.5</v>
      </c>
      <c r="AL7" s="462">
        <f t="shared" ref="AL7:AL70" si="1">IF(AK7&lt;0,AK7,0)</f>
        <v>-0.5</v>
      </c>
      <c r="AM7" s="460">
        <f t="shared" ref="AM7:AM70" si="2">AK7-AL7</f>
        <v>0</v>
      </c>
      <c r="AN7" s="358"/>
      <c r="AP7" s="359"/>
      <c r="AQ7" s="359"/>
      <c r="AR7" s="359"/>
    </row>
    <row r="8" spans="1:44" x14ac:dyDescent="0.25">
      <c r="A8" s="339">
        <v>2</v>
      </c>
      <c r="B8" s="340"/>
      <c r="C8" s="341" t="s">
        <v>29</v>
      </c>
      <c r="D8" s="340"/>
      <c r="E8" s="389"/>
      <c r="F8" s="341"/>
      <c r="G8" s="341"/>
      <c r="H8" s="341"/>
      <c r="I8" s="342"/>
      <c r="J8" s="342"/>
      <c r="K8" s="342"/>
      <c r="L8" s="342"/>
      <c r="M8" s="342"/>
      <c r="N8" s="342"/>
      <c r="O8" s="342"/>
      <c r="P8" s="342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  <c r="AE8" s="238"/>
      <c r="AF8" s="238"/>
      <c r="AG8" s="238"/>
      <c r="AH8" s="238"/>
      <c r="AI8" s="238"/>
      <c r="AJ8" s="342"/>
      <c r="AK8" s="342"/>
      <c r="AL8" s="342"/>
      <c r="AM8" s="342"/>
      <c r="AN8" s="342"/>
      <c r="AP8" s="361" t="s">
        <v>30</v>
      </c>
      <c r="AQ8" s="361"/>
      <c r="AR8" s="361"/>
    </row>
    <row r="9" spans="1:44" x14ac:dyDescent="0.25">
      <c r="A9" s="347">
        <f>A7+1</f>
        <v>3</v>
      </c>
      <c r="B9" s="348" t="s">
        <v>31</v>
      </c>
      <c r="C9" s="349" t="s">
        <v>32</v>
      </c>
      <c r="D9" s="349" t="s">
        <v>33</v>
      </c>
      <c r="E9" s="388">
        <v>40553</v>
      </c>
      <c r="F9" s="350">
        <f>VLOOKUP(B9,'Sept,2013'!$B$6:$AU$109,46,0)</f>
        <v>4.5</v>
      </c>
      <c r="G9" s="350"/>
      <c r="H9" s="351">
        <v>0</v>
      </c>
      <c r="I9" s="352">
        <f t="shared" ref="I9:I18" si="3">F9+G9+H9</f>
        <v>4.5</v>
      </c>
      <c r="J9" s="354"/>
      <c r="K9" s="354">
        <v>1</v>
      </c>
      <c r="L9" s="354">
        <v>1</v>
      </c>
      <c r="M9" s="354">
        <v>1</v>
      </c>
      <c r="N9" s="354">
        <v>1</v>
      </c>
      <c r="O9" s="451"/>
      <c r="P9" s="451"/>
      <c r="Q9" s="353">
        <v>1</v>
      </c>
      <c r="R9" s="353"/>
      <c r="S9" s="353"/>
      <c r="T9" s="353"/>
      <c r="U9" s="353"/>
      <c r="V9" s="401"/>
      <c r="W9" s="401"/>
      <c r="X9" s="206"/>
      <c r="Y9" s="353"/>
      <c r="Z9" s="353"/>
      <c r="AA9" s="354"/>
      <c r="AB9" s="354"/>
      <c r="AC9" s="404"/>
      <c r="AD9" s="404"/>
      <c r="AE9" s="409"/>
      <c r="AF9" s="409"/>
      <c r="AG9" s="409"/>
      <c r="AH9" s="409"/>
      <c r="AI9" s="409"/>
      <c r="AJ9" s="356">
        <f t="shared" ref="AJ9:AJ19" si="4">SUM(J9:AI9)</f>
        <v>5</v>
      </c>
      <c r="AK9" s="357">
        <f t="shared" si="0"/>
        <v>-0.5</v>
      </c>
      <c r="AL9" s="462">
        <f t="shared" si="1"/>
        <v>-0.5</v>
      </c>
      <c r="AM9" s="460">
        <f t="shared" si="2"/>
        <v>0</v>
      </c>
      <c r="AN9" s="358"/>
      <c r="AP9" s="312" t="s">
        <v>179</v>
      </c>
    </row>
    <row r="10" spans="1:44" x14ac:dyDescent="0.25">
      <c r="A10" s="347">
        <f t="shared" ref="A10:A16" si="5">A9+1</f>
        <v>4</v>
      </c>
      <c r="B10" s="348" t="s">
        <v>34</v>
      </c>
      <c r="C10" s="362" t="s">
        <v>35</v>
      </c>
      <c r="D10" s="349" t="s">
        <v>36</v>
      </c>
      <c r="E10" s="388">
        <v>40364</v>
      </c>
      <c r="F10" s="350">
        <f>VLOOKUP(B10,'Sept,2013'!$B$6:$AU$109,46,0)</f>
        <v>13.5</v>
      </c>
      <c r="G10" s="350"/>
      <c r="H10" s="351">
        <v>1</v>
      </c>
      <c r="I10" s="352">
        <f t="shared" si="3"/>
        <v>14.5</v>
      </c>
      <c r="J10" s="354"/>
      <c r="K10" s="354"/>
      <c r="L10" s="354"/>
      <c r="M10" s="354"/>
      <c r="N10" s="354"/>
      <c r="O10" s="451"/>
      <c r="P10" s="451"/>
      <c r="Q10" s="353"/>
      <c r="R10" s="353"/>
      <c r="S10" s="353"/>
      <c r="T10" s="353"/>
      <c r="U10" s="353"/>
      <c r="V10" s="401"/>
      <c r="W10" s="401"/>
      <c r="X10" s="206"/>
      <c r="Y10" s="353"/>
      <c r="Z10" s="353"/>
      <c r="AA10" s="354"/>
      <c r="AB10" s="354"/>
      <c r="AC10" s="404"/>
      <c r="AD10" s="404"/>
      <c r="AE10" s="409"/>
      <c r="AF10" s="409"/>
      <c r="AG10" s="409"/>
      <c r="AH10" s="409"/>
      <c r="AI10" s="409"/>
      <c r="AJ10" s="356">
        <f t="shared" si="4"/>
        <v>0</v>
      </c>
      <c r="AK10" s="357">
        <f t="shared" si="0"/>
        <v>14.5</v>
      </c>
      <c r="AL10" s="462">
        <f t="shared" si="1"/>
        <v>0</v>
      </c>
      <c r="AM10" s="460">
        <f t="shared" si="2"/>
        <v>14.5</v>
      </c>
      <c r="AN10" s="358"/>
    </row>
    <row r="11" spans="1:44" x14ac:dyDescent="0.25">
      <c r="A11" s="347">
        <f t="shared" si="5"/>
        <v>5</v>
      </c>
      <c r="B11" s="348" t="s">
        <v>37</v>
      </c>
      <c r="C11" s="362" t="s">
        <v>38</v>
      </c>
      <c r="D11" s="349" t="s">
        <v>39</v>
      </c>
      <c r="E11" s="388">
        <v>40369</v>
      </c>
      <c r="F11" s="350">
        <f>VLOOKUP(B11,'Sept,2013'!$B$6:$AU$109,46,0)</f>
        <v>0</v>
      </c>
      <c r="G11" s="350"/>
      <c r="H11" s="351">
        <v>1</v>
      </c>
      <c r="I11" s="352">
        <f t="shared" si="3"/>
        <v>1</v>
      </c>
      <c r="J11" s="354"/>
      <c r="K11" s="354"/>
      <c r="L11" s="354"/>
      <c r="M11" s="354"/>
      <c r="N11" s="354"/>
      <c r="O11" s="451"/>
      <c r="P11" s="451"/>
      <c r="Q11" s="353"/>
      <c r="R11" s="353"/>
      <c r="S11" s="353"/>
      <c r="T11" s="353"/>
      <c r="U11" s="353"/>
      <c r="V11" s="401"/>
      <c r="W11" s="401"/>
      <c r="X11" s="206"/>
      <c r="Y11" s="353"/>
      <c r="Z11" s="353"/>
      <c r="AA11" s="354"/>
      <c r="AB11" s="354"/>
      <c r="AC11" s="404"/>
      <c r="AD11" s="404"/>
      <c r="AE11" s="409"/>
      <c r="AF11" s="409"/>
      <c r="AG11" s="409"/>
      <c r="AH11" s="409"/>
      <c r="AI11" s="409"/>
      <c r="AJ11" s="356">
        <f t="shared" si="4"/>
        <v>0</v>
      </c>
      <c r="AK11" s="357">
        <f t="shared" si="0"/>
        <v>1</v>
      </c>
      <c r="AL11" s="462">
        <f t="shared" si="1"/>
        <v>0</v>
      </c>
      <c r="AM11" s="460">
        <f t="shared" si="2"/>
        <v>1</v>
      </c>
      <c r="AN11" s="358"/>
    </row>
    <row r="12" spans="1:44" x14ac:dyDescent="0.25">
      <c r="A12" s="347">
        <f t="shared" si="5"/>
        <v>6</v>
      </c>
      <c r="B12" s="348" t="s">
        <v>40</v>
      </c>
      <c r="C12" s="363" t="s">
        <v>41</v>
      </c>
      <c r="D12" s="349" t="s">
        <v>42</v>
      </c>
      <c r="E12" s="388">
        <v>40969</v>
      </c>
      <c r="F12" s="350">
        <f>VLOOKUP(B12,'Sept,2013'!$B$6:$AU$109,46,0)</f>
        <v>0</v>
      </c>
      <c r="G12" s="350"/>
      <c r="H12" s="351">
        <v>1</v>
      </c>
      <c r="I12" s="352">
        <f t="shared" si="3"/>
        <v>1</v>
      </c>
      <c r="J12" s="354"/>
      <c r="K12" s="354"/>
      <c r="L12" s="354"/>
      <c r="M12" s="354"/>
      <c r="N12" s="354"/>
      <c r="O12" s="451"/>
      <c r="P12" s="451"/>
      <c r="Q12" s="353"/>
      <c r="R12" s="353"/>
      <c r="S12" s="353"/>
      <c r="T12" s="353"/>
      <c r="U12" s="353"/>
      <c r="V12" s="401"/>
      <c r="W12" s="401"/>
      <c r="X12" s="206"/>
      <c r="Y12" s="353"/>
      <c r="Z12" s="353"/>
      <c r="AA12" s="354"/>
      <c r="AB12" s="354"/>
      <c r="AC12" s="404"/>
      <c r="AD12" s="404"/>
      <c r="AE12" s="409"/>
      <c r="AF12" s="409"/>
      <c r="AG12" s="409"/>
      <c r="AH12" s="409"/>
      <c r="AI12" s="409"/>
      <c r="AJ12" s="356">
        <f t="shared" si="4"/>
        <v>0</v>
      </c>
      <c r="AK12" s="357">
        <f t="shared" si="0"/>
        <v>1</v>
      </c>
      <c r="AL12" s="462">
        <f t="shared" si="1"/>
        <v>0</v>
      </c>
      <c r="AM12" s="460">
        <f t="shared" si="2"/>
        <v>1</v>
      </c>
      <c r="AN12" s="358"/>
      <c r="AP12" s="312" t="s">
        <v>229</v>
      </c>
    </row>
    <row r="13" spans="1:44" x14ac:dyDescent="0.25">
      <c r="A13" s="347">
        <f t="shared" si="5"/>
        <v>7</v>
      </c>
      <c r="B13" s="348" t="s">
        <v>43</v>
      </c>
      <c r="C13" s="363" t="s">
        <v>44</v>
      </c>
      <c r="D13" s="349" t="s">
        <v>45</v>
      </c>
      <c r="E13" s="388">
        <v>40973</v>
      </c>
      <c r="F13" s="350">
        <f>VLOOKUP(B13,'Sept,2013'!$B$6:$AU$109,46,0)</f>
        <v>26.5</v>
      </c>
      <c r="G13" s="364"/>
      <c r="H13" s="351">
        <f>1</f>
        <v>1</v>
      </c>
      <c r="I13" s="352">
        <f t="shared" si="3"/>
        <v>27.5</v>
      </c>
      <c r="J13" s="354"/>
      <c r="K13" s="354"/>
      <c r="L13" s="354">
        <v>0.5</v>
      </c>
      <c r="M13" s="354"/>
      <c r="N13" s="354"/>
      <c r="O13" s="451"/>
      <c r="P13" s="451"/>
      <c r="Q13" s="353"/>
      <c r="R13" s="353"/>
      <c r="S13" s="353"/>
      <c r="T13" s="353"/>
      <c r="U13" s="353"/>
      <c r="V13" s="401"/>
      <c r="W13" s="401"/>
      <c r="X13" s="206"/>
      <c r="Y13" s="353"/>
      <c r="Z13" s="353"/>
      <c r="AA13" s="354"/>
      <c r="AB13" s="354"/>
      <c r="AC13" s="404"/>
      <c r="AD13" s="404"/>
      <c r="AE13" s="409"/>
      <c r="AF13" s="409"/>
      <c r="AG13" s="409"/>
      <c r="AH13" s="409"/>
      <c r="AI13" s="409"/>
      <c r="AJ13" s="356">
        <f t="shared" si="4"/>
        <v>0.5</v>
      </c>
      <c r="AK13" s="357">
        <f t="shared" si="0"/>
        <v>27</v>
      </c>
      <c r="AL13" s="462">
        <f t="shared" si="1"/>
        <v>0</v>
      </c>
      <c r="AM13" s="460">
        <f t="shared" si="2"/>
        <v>27</v>
      </c>
      <c r="AN13" s="358"/>
      <c r="AP13" s="312" t="s">
        <v>230</v>
      </c>
    </row>
    <row r="14" spans="1:44" x14ac:dyDescent="0.25">
      <c r="A14" s="347">
        <f t="shared" si="5"/>
        <v>8</v>
      </c>
      <c r="B14" s="365" t="s">
        <v>46</v>
      </c>
      <c r="C14" s="363" t="s">
        <v>47</v>
      </c>
      <c r="D14" s="349" t="s">
        <v>48</v>
      </c>
      <c r="E14" s="388">
        <v>41113</v>
      </c>
      <c r="F14" s="350">
        <f>VLOOKUP(B14,'Sept,2013'!$B$6:$AU$109,46,0)</f>
        <v>17</v>
      </c>
      <c r="G14" s="364"/>
      <c r="H14" s="351">
        <v>1</v>
      </c>
      <c r="I14" s="352">
        <f t="shared" si="3"/>
        <v>18</v>
      </c>
      <c r="J14" s="354"/>
      <c r="K14" s="354">
        <v>0.5</v>
      </c>
      <c r="L14" s="354">
        <v>1</v>
      </c>
      <c r="M14" s="354">
        <v>1</v>
      </c>
      <c r="N14" s="354">
        <v>1</v>
      </c>
      <c r="O14" s="451"/>
      <c r="P14" s="451"/>
      <c r="Q14" s="353"/>
      <c r="R14" s="353"/>
      <c r="S14" s="353"/>
      <c r="T14" s="353"/>
      <c r="U14" s="353"/>
      <c r="V14" s="401"/>
      <c r="W14" s="401"/>
      <c r="X14" s="206"/>
      <c r="Y14" s="353"/>
      <c r="Z14" s="353"/>
      <c r="AA14" s="354"/>
      <c r="AB14" s="354"/>
      <c r="AC14" s="404"/>
      <c r="AD14" s="404"/>
      <c r="AE14" s="409"/>
      <c r="AF14" s="409"/>
      <c r="AG14" s="409"/>
      <c r="AH14" s="409"/>
      <c r="AI14" s="409"/>
      <c r="AJ14" s="356">
        <f t="shared" si="4"/>
        <v>3.5</v>
      </c>
      <c r="AK14" s="357">
        <f t="shared" si="0"/>
        <v>14.5</v>
      </c>
      <c r="AL14" s="462">
        <f t="shared" si="1"/>
        <v>0</v>
      </c>
      <c r="AM14" s="460">
        <f t="shared" si="2"/>
        <v>14.5</v>
      </c>
      <c r="AN14" s="358"/>
      <c r="AP14" s="312" t="s">
        <v>231</v>
      </c>
    </row>
    <row r="15" spans="1:44" x14ac:dyDescent="0.25">
      <c r="A15" s="347">
        <f t="shared" si="5"/>
        <v>9</v>
      </c>
      <c r="B15" s="348" t="s">
        <v>49</v>
      </c>
      <c r="C15" s="362" t="s">
        <v>50</v>
      </c>
      <c r="D15" s="349" t="s">
        <v>51</v>
      </c>
      <c r="E15" s="388"/>
      <c r="F15" s="350">
        <f>VLOOKUP(B15,'Sept,2013'!$B$6:$AU$109,46,0)</f>
        <v>10</v>
      </c>
      <c r="G15" s="350"/>
      <c r="H15" s="351">
        <v>1</v>
      </c>
      <c r="I15" s="352">
        <f t="shared" si="3"/>
        <v>11</v>
      </c>
      <c r="J15" s="354"/>
      <c r="K15" s="354"/>
      <c r="L15" s="354"/>
      <c r="M15" s="354"/>
      <c r="N15" s="354"/>
      <c r="O15" s="451"/>
      <c r="P15" s="451"/>
      <c r="Q15" s="353"/>
      <c r="R15" s="353"/>
      <c r="S15" s="353"/>
      <c r="T15" s="353"/>
      <c r="U15" s="353"/>
      <c r="V15" s="401"/>
      <c r="W15" s="401"/>
      <c r="X15" s="206"/>
      <c r="Y15" s="353"/>
      <c r="Z15" s="353"/>
      <c r="AA15" s="354"/>
      <c r="AB15" s="354"/>
      <c r="AC15" s="404"/>
      <c r="AD15" s="404"/>
      <c r="AE15" s="409"/>
      <c r="AF15" s="409"/>
      <c r="AG15" s="409"/>
      <c r="AH15" s="409"/>
      <c r="AI15" s="409"/>
      <c r="AJ15" s="356">
        <f t="shared" si="4"/>
        <v>0</v>
      </c>
      <c r="AK15" s="357">
        <f t="shared" si="0"/>
        <v>11</v>
      </c>
      <c r="AL15" s="462">
        <f t="shared" si="1"/>
        <v>0</v>
      </c>
      <c r="AM15" s="460">
        <f t="shared" si="2"/>
        <v>11</v>
      </c>
      <c r="AN15" s="358"/>
      <c r="AP15" s="312" t="s">
        <v>232</v>
      </c>
    </row>
    <row r="16" spans="1:44" x14ac:dyDescent="0.25">
      <c r="A16" s="347">
        <f t="shared" si="5"/>
        <v>10</v>
      </c>
      <c r="B16" s="366" t="s">
        <v>199</v>
      </c>
      <c r="C16" s="367" t="s">
        <v>52</v>
      </c>
      <c r="D16" s="367" t="s">
        <v>42</v>
      </c>
      <c r="E16" s="388">
        <v>41199</v>
      </c>
      <c r="F16" s="350">
        <f>VLOOKUP(B16,'Sept,2013'!$B$6:$AU$109,46,0)</f>
        <v>1.5</v>
      </c>
      <c r="G16" s="368"/>
      <c r="H16" s="351">
        <v>1</v>
      </c>
      <c r="I16" s="352">
        <f t="shared" si="3"/>
        <v>2.5</v>
      </c>
      <c r="J16" s="354"/>
      <c r="K16" s="354"/>
      <c r="L16" s="354"/>
      <c r="M16" s="354"/>
      <c r="N16" s="354"/>
      <c r="O16" s="452"/>
      <c r="P16" s="452"/>
      <c r="Q16" s="353"/>
      <c r="R16" s="353"/>
      <c r="S16" s="353"/>
      <c r="T16" s="353"/>
      <c r="U16" s="353"/>
      <c r="V16" s="401"/>
      <c r="W16" s="401"/>
      <c r="X16" s="206"/>
      <c r="Y16" s="353"/>
      <c r="Z16" s="353"/>
      <c r="AA16" s="354"/>
      <c r="AB16" s="354"/>
      <c r="AC16" s="404"/>
      <c r="AD16" s="404"/>
      <c r="AE16" s="409"/>
      <c r="AF16" s="409"/>
      <c r="AG16" s="409"/>
      <c r="AH16" s="409"/>
      <c r="AI16" s="409"/>
      <c r="AJ16" s="356">
        <f t="shared" si="4"/>
        <v>0</v>
      </c>
      <c r="AK16" s="357">
        <f t="shared" si="0"/>
        <v>2.5</v>
      </c>
      <c r="AL16" s="462">
        <f t="shared" si="1"/>
        <v>0</v>
      </c>
      <c r="AM16" s="460">
        <f t="shared" si="2"/>
        <v>2.5</v>
      </c>
      <c r="AN16" s="358"/>
    </row>
    <row r="17" spans="1:42" x14ac:dyDescent="0.25">
      <c r="A17" s="429">
        <f>A16+1</f>
        <v>11</v>
      </c>
      <c r="B17" s="366" t="s">
        <v>244</v>
      </c>
      <c r="C17" s="367" t="s">
        <v>240</v>
      </c>
      <c r="D17" s="349" t="s">
        <v>48</v>
      </c>
      <c r="E17" s="390">
        <v>41365</v>
      </c>
      <c r="F17" s="350">
        <f>VLOOKUP(B17,'Sept,2013'!$B$6:$AU$109,46,0)</f>
        <v>5</v>
      </c>
      <c r="G17" s="440"/>
      <c r="H17" s="351">
        <v>1</v>
      </c>
      <c r="I17" s="352">
        <f t="shared" si="3"/>
        <v>6</v>
      </c>
      <c r="J17" s="383"/>
      <c r="K17" s="383"/>
      <c r="L17" s="383"/>
      <c r="M17" s="383"/>
      <c r="N17" s="383"/>
      <c r="O17" s="452"/>
      <c r="P17" s="452"/>
      <c r="Q17" s="382"/>
      <c r="R17" s="382"/>
      <c r="S17" s="382"/>
      <c r="T17" s="382"/>
      <c r="U17" s="382"/>
      <c r="V17" s="403"/>
      <c r="W17" s="403"/>
      <c r="X17" s="211"/>
      <c r="Y17" s="382"/>
      <c r="Z17" s="382"/>
      <c r="AA17" s="383"/>
      <c r="AB17" s="383"/>
      <c r="AC17" s="410"/>
      <c r="AD17" s="410"/>
      <c r="AE17" s="442"/>
      <c r="AF17" s="442"/>
      <c r="AG17" s="442"/>
      <c r="AH17" s="442"/>
      <c r="AI17" s="442"/>
      <c r="AJ17" s="356">
        <f t="shared" si="4"/>
        <v>0</v>
      </c>
      <c r="AK17" s="357">
        <f t="shared" si="0"/>
        <v>6</v>
      </c>
      <c r="AL17" s="462">
        <f t="shared" si="1"/>
        <v>0</v>
      </c>
      <c r="AM17" s="460">
        <f t="shared" si="2"/>
        <v>6</v>
      </c>
      <c r="AN17" s="358"/>
    </row>
    <row r="18" spans="1:42" x14ac:dyDescent="0.25">
      <c r="A18" s="447">
        <f>A17+1</f>
        <v>12</v>
      </c>
      <c r="B18" s="380" t="s">
        <v>310</v>
      </c>
      <c r="C18" s="448" t="s">
        <v>298</v>
      </c>
      <c r="D18" s="349" t="s">
        <v>36</v>
      </c>
      <c r="E18" s="390">
        <v>41477</v>
      </c>
      <c r="F18" s="350">
        <f>VLOOKUP(B18,'Sept,2013'!$B$6:$AU$109,46,0)</f>
        <v>0</v>
      </c>
      <c r="G18" s="368"/>
      <c r="H18" s="415">
        <v>1</v>
      </c>
      <c r="I18" s="352">
        <f t="shared" si="3"/>
        <v>1</v>
      </c>
      <c r="J18" s="383"/>
      <c r="K18" s="383"/>
      <c r="L18" s="383"/>
      <c r="M18" s="383"/>
      <c r="N18" s="383"/>
      <c r="O18" s="452"/>
      <c r="P18" s="452"/>
      <c r="Q18" s="382"/>
      <c r="R18" s="382"/>
      <c r="S18" s="382"/>
      <c r="T18" s="382"/>
      <c r="U18" s="382"/>
      <c r="V18" s="403"/>
      <c r="W18" s="403"/>
      <c r="X18" s="211"/>
      <c r="Y18" s="382"/>
      <c r="Z18" s="382"/>
      <c r="AA18" s="383"/>
      <c r="AB18" s="383"/>
      <c r="AC18" s="410"/>
      <c r="AD18" s="410"/>
      <c r="AE18" s="442"/>
      <c r="AF18" s="442"/>
      <c r="AG18" s="442"/>
      <c r="AH18" s="442"/>
      <c r="AI18" s="442"/>
      <c r="AJ18" s="356">
        <f t="shared" si="4"/>
        <v>0</v>
      </c>
      <c r="AK18" s="357">
        <f t="shared" si="0"/>
        <v>1</v>
      </c>
      <c r="AL18" s="462">
        <f t="shared" si="1"/>
        <v>0</v>
      </c>
      <c r="AM18" s="460">
        <f t="shared" si="2"/>
        <v>1</v>
      </c>
      <c r="AN18" s="358"/>
    </row>
    <row r="19" spans="1:42" x14ac:dyDescent="0.25">
      <c r="A19" s="429">
        <f>A18+1</f>
        <v>13</v>
      </c>
      <c r="B19" s="348" t="s">
        <v>26</v>
      </c>
      <c r="C19" s="360" t="s">
        <v>27</v>
      </c>
      <c r="D19" s="349" t="s">
        <v>28</v>
      </c>
      <c r="E19" s="388">
        <v>41085</v>
      </c>
      <c r="F19" s="350">
        <f>VLOOKUP(B19,'Sept,2013'!$B$6:$AU$109,46,0)</f>
        <v>0</v>
      </c>
      <c r="G19" s="350"/>
      <c r="H19" s="351">
        <v>1</v>
      </c>
      <c r="I19" s="352">
        <f>F19+G19+H19</f>
        <v>1</v>
      </c>
      <c r="J19" s="354"/>
      <c r="K19" s="354"/>
      <c r="L19" s="354"/>
      <c r="M19" s="354"/>
      <c r="N19" s="354">
        <v>0.5</v>
      </c>
      <c r="O19" s="451"/>
      <c r="P19" s="451"/>
      <c r="Q19" s="353"/>
      <c r="R19" s="353"/>
      <c r="S19" s="353"/>
      <c r="T19" s="353"/>
      <c r="U19" s="353"/>
      <c r="V19" s="401"/>
      <c r="W19" s="401"/>
      <c r="X19" s="206"/>
      <c r="Y19" s="353"/>
      <c r="Z19" s="353"/>
      <c r="AA19" s="354"/>
      <c r="AB19" s="354"/>
      <c r="AC19" s="404"/>
      <c r="AD19" s="404"/>
      <c r="AE19" s="409">
        <v>1</v>
      </c>
      <c r="AF19" s="409">
        <v>1</v>
      </c>
      <c r="AG19" s="409"/>
      <c r="AH19" s="409"/>
      <c r="AI19" s="409"/>
      <c r="AJ19" s="356">
        <f t="shared" si="4"/>
        <v>2.5</v>
      </c>
      <c r="AK19" s="357">
        <f t="shared" si="0"/>
        <v>-1.5</v>
      </c>
      <c r="AL19" s="462">
        <f t="shared" si="1"/>
        <v>-1.5</v>
      </c>
      <c r="AM19" s="460">
        <f t="shared" si="2"/>
        <v>0</v>
      </c>
      <c r="AN19" s="358"/>
    </row>
    <row r="20" spans="1:42" x14ac:dyDescent="0.25">
      <c r="A20" s="339">
        <v>4</v>
      </c>
      <c r="B20" s="340"/>
      <c r="C20" s="341" t="s">
        <v>237</v>
      </c>
      <c r="D20" s="340"/>
      <c r="E20" s="389"/>
      <c r="F20" s="341"/>
      <c r="G20" s="341"/>
      <c r="H20" s="341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  <c r="AE20" s="238"/>
      <c r="AF20" s="238"/>
      <c r="AG20" s="238"/>
      <c r="AH20" s="238"/>
      <c r="AI20" s="238"/>
      <c r="AJ20" s="342"/>
      <c r="AK20" s="342"/>
      <c r="AL20" s="342"/>
      <c r="AM20" s="342"/>
      <c r="AN20" s="342"/>
      <c r="AP20" s="312" t="s">
        <v>235</v>
      </c>
    </row>
    <row r="21" spans="1:42" x14ac:dyDescent="0.25">
      <c r="A21" s="347">
        <f>A19+1</f>
        <v>14</v>
      </c>
      <c r="B21" s="348" t="s">
        <v>54</v>
      </c>
      <c r="C21" s="349" t="s">
        <v>55</v>
      </c>
      <c r="D21" s="349" t="s">
        <v>56</v>
      </c>
      <c r="E21" s="388">
        <v>40605</v>
      </c>
      <c r="F21" s="350">
        <f>VLOOKUP(B21,'Sept,2013'!$B$6:$AU$109,46,0)</f>
        <v>3</v>
      </c>
      <c r="G21" s="350"/>
      <c r="H21" s="351">
        <v>1</v>
      </c>
      <c r="I21" s="352">
        <f t="shared" ref="I21:I27" si="6">F21+G21+H21</f>
        <v>4</v>
      </c>
      <c r="J21" s="354"/>
      <c r="K21" s="354"/>
      <c r="L21" s="354"/>
      <c r="M21" s="354"/>
      <c r="N21" s="354"/>
      <c r="O21" s="451"/>
      <c r="P21" s="451"/>
      <c r="Q21" s="353"/>
      <c r="R21" s="353"/>
      <c r="S21" s="353"/>
      <c r="T21" s="353"/>
      <c r="U21" s="353"/>
      <c r="V21" s="401"/>
      <c r="W21" s="401"/>
      <c r="X21" s="206"/>
      <c r="Y21" s="353"/>
      <c r="Z21" s="353"/>
      <c r="AA21" s="354"/>
      <c r="AB21" s="354"/>
      <c r="AC21" s="404"/>
      <c r="AD21" s="404"/>
      <c r="AE21" s="409"/>
      <c r="AF21" s="409"/>
      <c r="AG21" s="409"/>
      <c r="AH21" s="409"/>
      <c r="AI21" s="409"/>
      <c r="AJ21" s="356">
        <f t="shared" ref="AJ21:AJ27" si="7">SUM(J21:AI21)</f>
        <v>0</v>
      </c>
      <c r="AK21" s="357">
        <f t="shared" si="0"/>
        <v>4</v>
      </c>
      <c r="AL21" s="462">
        <f t="shared" si="1"/>
        <v>0</v>
      </c>
      <c r="AM21" s="460">
        <f t="shared" si="2"/>
        <v>4</v>
      </c>
      <c r="AN21" s="358"/>
      <c r="AP21" s="312" t="s">
        <v>236</v>
      </c>
    </row>
    <row r="22" spans="1:42" x14ac:dyDescent="0.25">
      <c r="A22" s="347">
        <f t="shared" ref="A22:A27" si="8">A21+1</f>
        <v>15</v>
      </c>
      <c r="B22" s="417" t="s">
        <v>59</v>
      </c>
      <c r="C22" s="418" t="s">
        <v>60</v>
      </c>
      <c r="D22" s="419" t="s">
        <v>56</v>
      </c>
      <c r="E22" s="420">
        <v>40787</v>
      </c>
      <c r="F22" s="350">
        <f>VLOOKUP(B22,'Sept,2013'!$B$6:$AU$109,46,0)</f>
        <v>0</v>
      </c>
      <c r="G22" s="421"/>
      <c r="H22" s="422">
        <v>1</v>
      </c>
      <c r="I22" s="352">
        <f t="shared" si="6"/>
        <v>1</v>
      </c>
      <c r="J22" s="416"/>
      <c r="K22" s="416"/>
      <c r="L22" s="416"/>
      <c r="M22" s="416">
        <v>1</v>
      </c>
      <c r="N22" s="416"/>
      <c r="O22" s="453"/>
      <c r="P22" s="453"/>
      <c r="Q22" s="424"/>
      <c r="R22" s="424"/>
      <c r="S22" s="424"/>
      <c r="T22" s="424"/>
      <c r="U22" s="424"/>
      <c r="V22" s="425"/>
      <c r="W22" s="425"/>
      <c r="X22" s="208"/>
      <c r="Y22" s="424"/>
      <c r="Z22" s="424"/>
      <c r="AA22" s="416"/>
      <c r="AB22" s="416"/>
      <c r="AC22" s="426"/>
      <c r="AD22" s="426"/>
      <c r="AE22" s="467"/>
      <c r="AF22" s="467"/>
      <c r="AG22" s="467"/>
      <c r="AH22" s="467"/>
      <c r="AI22" s="467"/>
      <c r="AJ22" s="356">
        <f t="shared" si="7"/>
        <v>1</v>
      </c>
      <c r="AK22" s="357">
        <f t="shared" si="0"/>
        <v>0</v>
      </c>
      <c r="AL22" s="462">
        <f t="shared" si="1"/>
        <v>0</v>
      </c>
      <c r="AM22" s="460">
        <f t="shared" si="2"/>
        <v>0</v>
      </c>
      <c r="AN22" s="358"/>
    </row>
    <row r="23" spans="1:42" x14ac:dyDescent="0.25">
      <c r="A23" s="347">
        <f t="shared" si="8"/>
        <v>16</v>
      </c>
      <c r="B23" s="348" t="s">
        <v>245</v>
      </c>
      <c r="C23" s="371" t="s">
        <v>239</v>
      </c>
      <c r="D23" s="349" t="s">
        <v>56</v>
      </c>
      <c r="E23" s="391">
        <v>41365</v>
      </c>
      <c r="F23" s="350">
        <f>VLOOKUP(B23,'Sept,2013'!$B$6:$AU$109,46,0)</f>
        <v>3</v>
      </c>
      <c r="G23" s="350"/>
      <c r="H23" s="351">
        <v>1</v>
      </c>
      <c r="I23" s="352">
        <f t="shared" si="6"/>
        <v>4</v>
      </c>
      <c r="J23" s="409"/>
      <c r="K23" s="409"/>
      <c r="L23" s="409"/>
      <c r="M23" s="409"/>
      <c r="N23" s="409"/>
      <c r="O23" s="451"/>
      <c r="P23" s="451"/>
      <c r="Q23" s="353"/>
      <c r="R23" s="353"/>
      <c r="S23" s="353"/>
      <c r="T23" s="353"/>
      <c r="U23" s="353"/>
      <c r="V23" s="401"/>
      <c r="W23" s="401"/>
      <c r="X23" s="206"/>
      <c r="Y23" s="353"/>
      <c r="Z23" s="353"/>
      <c r="AA23" s="354"/>
      <c r="AB23" s="354"/>
      <c r="AC23" s="404"/>
      <c r="AD23" s="404"/>
      <c r="AE23" s="409"/>
      <c r="AF23" s="409"/>
      <c r="AG23" s="409"/>
      <c r="AH23" s="409"/>
      <c r="AI23" s="409"/>
      <c r="AJ23" s="356">
        <f t="shared" si="7"/>
        <v>0</v>
      </c>
      <c r="AK23" s="357">
        <f t="shared" si="0"/>
        <v>4</v>
      </c>
      <c r="AL23" s="462">
        <f t="shared" si="1"/>
        <v>0</v>
      </c>
      <c r="AM23" s="460">
        <f t="shared" si="2"/>
        <v>4</v>
      </c>
      <c r="AN23" s="358"/>
    </row>
    <row r="24" spans="1:42" x14ac:dyDescent="0.25">
      <c r="A24" s="347">
        <f t="shared" si="8"/>
        <v>17</v>
      </c>
      <c r="B24" s="348" t="s">
        <v>276</v>
      </c>
      <c r="C24" s="371" t="s">
        <v>277</v>
      </c>
      <c r="D24" s="349" t="s">
        <v>56</v>
      </c>
      <c r="E24" s="391">
        <v>41428</v>
      </c>
      <c r="F24" s="350">
        <f>VLOOKUP(B24,'Sept,2013'!$B$6:$AU$109,46,0)</f>
        <v>2</v>
      </c>
      <c r="G24" s="350"/>
      <c r="H24" s="351">
        <v>1</v>
      </c>
      <c r="I24" s="352">
        <f t="shared" si="6"/>
        <v>3</v>
      </c>
      <c r="J24" s="409"/>
      <c r="K24" s="409"/>
      <c r="L24" s="409"/>
      <c r="M24" s="409"/>
      <c r="N24" s="409"/>
      <c r="O24" s="451"/>
      <c r="P24" s="451"/>
      <c r="Q24" s="353"/>
      <c r="R24" s="353"/>
      <c r="S24" s="353"/>
      <c r="T24" s="353"/>
      <c r="U24" s="353"/>
      <c r="V24" s="401"/>
      <c r="W24" s="401"/>
      <c r="X24" s="206"/>
      <c r="Y24" s="353"/>
      <c r="Z24" s="353"/>
      <c r="AA24" s="354"/>
      <c r="AB24" s="354"/>
      <c r="AC24" s="404"/>
      <c r="AD24" s="404"/>
      <c r="AE24" s="409"/>
      <c r="AF24" s="409"/>
      <c r="AG24" s="409"/>
      <c r="AH24" s="409"/>
      <c r="AI24" s="409"/>
      <c r="AJ24" s="356">
        <f t="shared" si="7"/>
        <v>0</v>
      </c>
      <c r="AK24" s="357">
        <f t="shared" si="0"/>
        <v>3</v>
      </c>
      <c r="AL24" s="462">
        <f t="shared" si="1"/>
        <v>0</v>
      </c>
      <c r="AM24" s="460">
        <f t="shared" si="2"/>
        <v>3</v>
      </c>
      <c r="AN24" s="358"/>
    </row>
    <row r="25" spans="1:42" x14ac:dyDescent="0.25">
      <c r="A25" s="347">
        <f t="shared" si="8"/>
        <v>18</v>
      </c>
      <c r="B25" s="348" t="s">
        <v>278</v>
      </c>
      <c r="C25" s="371" t="s">
        <v>279</v>
      </c>
      <c r="D25" s="349" t="s">
        <v>56</v>
      </c>
      <c r="E25" s="391">
        <v>41442</v>
      </c>
      <c r="F25" s="350">
        <f>VLOOKUP(B25,'Sept,2013'!$B$6:$AU$109,46,0)</f>
        <v>1.5</v>
      </c>
      <c r="G25" s="350"/>
      <c r="H25" s="351">
        <v>1</v>
      </c>
      <c r="I25" s="352">
        <f t="shared" si="6"/>
        <v>2.5</v>
      </c>
      <c r="J25" s="409"/>
      <c r="K25" s="409"/>
      <c r="L25" s="409"/>
      <c r="M25" s="409"/>
      <c r="N25" s="409"/>
      <c r="O25" s="451"/>
      <c r="P25" s="451"/>
      <c r="Q25" s="353"/>
      <c r="R25" s="353"/>
      <c r="S25" s="353"/>
      <c r="T25" s="353"/>
      <c r="U25" s="353"/>
      <c r="V25" s="401"/>
      <c r="W25" s="401"/>
      <c r="X25" s="206"/>
      <c r="Y25" s="353"/>
      <c r="Z25" s="353"/>
      <c r="AA25" s="354"/>
      <c r="AB25" s="354"/>
      <c r="AC25" s="404"/>
      <c r="AD25" s="404"/>
      <c r="AE25" s="409"/>
      <c r="AF25" s="409"/>
      <c r="AG25" s="409"/>
      <c r="AH25" s="409"/>
      <c r="AI25" s="409"/>
      <c r="AJ25" s="356">
        <f t="shared" si="7"/>
        <v>0</v>
      </c>
      <c r="AK25" s="357">
        <f t="shared" si="0"/>
        <v>2.5</v>
      </c>
      <c r="AL25" s="462">
        <f t="shared" si="1"/>
        <v>0</v>
      </c>
      <c r="AM25" s="460">
        <f t="shared" si="2"/>
        <v>2.5</v>
      </c>
      <c r="AN25" s="358"/>
    </row>
    <row r="26" spans="1:42" x14ac:dyDescent="0.25">
      <c r="A26" s="347">
        <f t="shared" si="8"/>
        <v>19</v>
      </c>
      <c r="B26" s="375" t="s">
        <v>217</v>
      </c>
      <c r="C26" s="372" t="s">
        <v>193</v>
      </c>
      <c r="D26" s="349" t="s">
        <v>56</v>
      </c>
      <c r="E26" s="391">
        <v>41309</v>
      </c>
      <c r="F26" s="350">
        <f>VLOOKUP(B26,'Sept,2013'!$B$6:$AU$109,46,0)</f>
        <v>2.5</v>
      </c>
      <c r="G26" s="350"/>
      <c r="H26" s="351">
        <v>1</v>
      </c>
      <c r="I26" s="352">
        <f t="shared" si="6"/>
        <v>3.5</v>
      </c>
      <c r="J26" s="406"/>
      <c r="K26" s="406">
        <v>0.5</v>
      </c>
      <c r="L26" s="406">
        <v>1</v>
      </c>
      <c r="M26" s="406"/>
      <c r="N26" s="406">
        <v>0.5</v>
      </c>
      <c r="O26" s="451"/>
      <c r="P26" s="451"/>
      <c r="Q26" s="353"/>
      <c r="R26" s="353"/>
      <c r="S26" s="353"/>
      <c r="T26" s="353"/>
      <c r="U26" s="353"/>
      <c r="V26" s="401"/>
      <c r="W26" s="401"/>
      <c r="X26" s="206">
        <v>0.5</v>
      </c>
      <c r="Y26" s="353"/>
      <c r="Z26" s="353"/>
      <c r="AA26" s="353"/>
      <c r="AB26" s="353"/>
      <c r="AC26" s="401"/>
      <c r="AD26" s="401"/>
      <c r="AE26" s="406"/>
      <c r="AF26" s="406"/>
      <c r="AG26" s="406"/>
      <c r="AH26" s="406"/>
      <c r="AI26" s="406"/>
      <c r="AJ26" s="356">
        <f t="shared" si="7"/>
        <v>2.5</v>
      </c>
      <c r="AK26" s="357">
        <f t="shared" si="0"/>
        <v>1</v>
      </c>
      <c r="AL26" s="462">
        <f t="shared" si="1"/>
        <v>0</v>
      </c>
      <c r="AM26" s="460">
        <f t="shared" si="2"/>
        <v>1</v>
      </c>
      <c r="AN26" s="358"/>
    </row>
    <row r="27" spans="1:42" x14ac:dyDescent="0.25">
      <c r="A27" s="429">
        <f t="shared" si="8"/>
        <v>20</v>
      </c>
      <c r="B27" s="380" t="s">
        <v>319</v>
      </c>
      <c r="C27" s="381" t="s">
        <v>320</v>
      </c>
      <c r="D27" s="349" t="s">
        <v>56</v>
      </c>
      <c r="E27" s="399">
        <v>41522</v>
      </c>
      <c r="F27" s="350">
        <v>0</v>
      </c>
      <c r="G27" s="368"/>
      <c r="H27" s="415">
        <v>0</v>
      </c>
      <c r="I27" s="352">
        <f t="shared" si="6"/>
        <v>0</v>
      </c>
      <c r="J27" s="442"/>
      <c r="K27" s="442"/>
      <c r="L27" s="442"/>
      <c r="M27" s="442"/>
      <c r="N27" s="442"/>
      <c r="O27" s="452"/>
      <c r="P27" s="452"/>
      <c r="Q27" s="382"/>
      <c r="R27" s="382"/>
      <c r="S27" s="382"/>
      <c r="T27" s="382"/>
      <c r="U27" s="382"/>
      <c r="V27" s="403"/>
      <c r="W27" s="403"/>
      <c r="X27" s="211"/>
      <c r="Y27" s="382"/>
      <c r="Z27" s="382"/>
      <c r="AA27" s="383"/>
      <c r="AB27" s="383"/>
      <c r="AC27" s="410"/>
      <c r="AD27" s="410"/>
      <c r="AE27" s="442"/>
      <c r="AF27" s="442"/>
      <c r="AG27" s="442"/>
      <c r="AH27" s="442"/>
      <c r="AI27" s="442"/>
      <c r="AJ27" s="356">
        <f t="shared" si="7"/>
        <v>0</v>
      </c>
      <c r="AK27" s="357">
        <f t="shared" si="0"/>
        <v>0</v>
      </c>
      <c r="AL27" s="462">
        <f t="shared" si="1"/>
        <v>0</v>
      </c>
      <c r="AM27" s="460">
        <f t="shared" si="2"/>
        <v>0</v>
      </c>
      <c r="AN27" s="358"/>
    </row>
    <row r="28" spans="1:42" x14ac:dyDescent="0.25">
      <c r="A28" s="339">
        <v>4</v>
      </c>
      <c r="B28" s="340"/>
      <c r="C28" s="341" t="s">
        <v>280</v>
      </c>
      <c r="D28" s="340"/>
      <c r="E28" s="389"/>
      <c r="F28" s="341"/>
      <c r="G28" s="341"/>
      <c r="H28" s="341"/>
      <c r="I28" s="342"/>
      <c r="J28" s="342"/>
      <c r="K28" s="342"/>
      <c r="L28" s="342"/>
      <c r="M28" s="342"/>
      <c r="N28" s="342"/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  <c r="Z28" s="342"/>
      <c r="AA28" s="342"/>
      <c r="AB28" s="342"/>
      <c r="AC28" s="342"/>
      <c r="AD28" s="342"/>
      <c r="AE28" s="238"/>
      <c r="AF28" s="238"/>
      <c r="AG28" s="238"/>
      <c r="AH28" s="238"/>
      <c r="AI28" s="238"/>
      <c r="AJ28" s="342"/>
      <c r="AK28" s="342"/>
      <c r="AL28" s="342"/>
      <c r="AM28" s="342"/>
      <c r="AN28" s="342"/>
      <c r="AP28" s="312" t="s">
        <v>235</v>
      </c>
    </row>
    <row r="29" spans="1:42" x14ac:dyDescent="0.25">
      <c r="A29" s="370">
        <f>A27+1</f>
        <v>21</v>
      </c>
      <c r="B29" s="348" t="s">
        <v>151</v>
      </c>
      <c r="C29" s="362" t="s">
        <v>152</v>
      </c>
      <c r="D29" s="349" t="s">
        <v>56</v>
      </c>
      <c r="E29" s="391">
        <v>40310</v>
      </c>
      <c r="F29" s="350">
        <f>VLOOKUP(B29,'Sept,2013'!$B$6:$AU$109,46,0)</f>
        <v>0</v>
      </c>
      <c r="G29" s="350"/>
      <c r="H29" s="351">
        <v>1</v>
      </c>
      <c r="I29" s="352">
        <f>F29+G29+H29</f>
        <v>1</v>
      </c>
      <c r="J29" s="409"/>
      <c r="K29" s="409"/>
      <c r="L29" s="409"/>
      <c r="M29" s="409">
        <v>0.5</v>
      </c>
      <c r="N29" s="409"/>
      <c r="O29" s="451"/>
      <c r="P29" s="451"/>
      <c r="Q29" s="353"/>
      <c r="R29" s="353"/>
      <c r="S29" s="353"/>
      <c r="T29" s="353"/>
      <c r="U29" s="353"/>
      <c r="V29" s="401"/>
      <c r="W29" s="401"/>
      <c r="X29" s="206"/>
      <c r="Y29" s="353"/>
      <c r="Z29" s="353"/>
      <c r="AA29" s="354"/>
      <c r="AB29" s="354"/>
      <c r="AC29" s="404"/>
      <c r="AD29" s="404"/>
      <c r="AE29" s="409">
        <v>0.5</v>
      </c>
      <c r="AF29" s="409"/>
      <c r="AG29" s="409"/>
      <c r="AH29" s="409"/>
      <c r="AI29" s="409"/>
      <c r="AJ29" s="356">
        <f t="shared" ref="AJ29:AJ31" si="9">SUM(J29:AI29)</f>
        <v>1</v>
      </c>
      <c r="AK29" s="357">
        <f t="shared" si="0"/>
        <v>0</v>
      </c>
      <c r="AL29" s="462">
        <f t="shared" si="1"/>
        <v>0</v>
      </c>
      <c r="AM29" s="460">
        <f t="shared" si="2"/>
        <v>0</v>
      </c>
      <c r="AN29" s="358"/>
    </row>
    <row r="30" spans="1:42" x14ac:dyDescent="0.25">
      <c r="A30" s="339">
        <v>3</v>
      </c>
      <c r="B30" s="340"/>
      <c r="C30" s="341" t="s">
        <v>196</v>
      </c>
      <c r="D30" s="340"/>
      <c r="E30" s="389"/>
      <c r="F30" s="341"/>
      <c r="G30" s="341"/>
      <c r="H30" s="341"/>
      <c r="I30" s="342"/>
      <c r="J30" s="386"/>
      <c r="K30" s="386"/>
      <c r="L30" s="386"/>
      <c r="M30" s="386"/>
      <c r="N30" s="386"/>
      <c r="O30" s="450"/>
      <c r="P30" s="450"/>
      <c r="Q30" s="343"/>
      <c r="R30" s="343"/>
      <c r="S30" s="343"/>
      <c r="T30" s="343"/>
      <c r="U30" s="343"/>
      <c r="V30" s="400"/>
      <c r="W30" s="400"/>
      <c r="X30" s="207"/>
      <c r="Y30" s="343"/>
      <c r="Z30" s="343"/>
      <c r="AA30" s="343"/>
      <c r="AB30" s="343"/>
      <c r="AC30" s="400"/>
      <c r="AD30" s="400"/>
      <c r="AE30" s="468"/>
      <c r="AF30" s="468"/>
      <c r="AG30" s="468"/>
      <c r="AH30" s="468"/>
      <c r="AI30" s="468"/>
      <c r="AJ30" s="356">
        <f t="shared" si="9"/>
        <v>0</v>
      </c>
      <c r="AK30" s="357"/>
      <c r="AL30" s="462"/>
      <c r="AM30" s="460"/>
      <c r="AN30" s="358"/>
      <c r="AP30" s="312" t="s">
        <v>233</v>
      </c>
    </row>
    <row r="31" spans="1:42" x14ac:dyDescent="0.25">
      <c r="A31" s="347">
        <f>A29+1</f>
        <v>22</v>
      </c>
      <c r="B31" s="348" t="s">
        <v>62</v>
      </c>
      <c r="C31" s="349" t="s">
        <v>63</v>
      </c>
      <c r="D31" s="349" t="s">
        <v>64</v>
      </c>
      <c r="E31" s="388">
        <v>39316</v>
      </c>
      <c r="F31" s="350">
        <f>VLOOKUP(B31,'Sept,2013'!$B$6:$AU$109,46,0)</f>
        <v>0</v>
      </c>
      <c r="G31" s="350"/>
      <c r="H31" s="351">
        <v>1</v>
      </c>
      <c r="I31" s="352">
        <f>F31+G31+H31</f>
        <v>1</v>
      </c>
      <c r="J31" s="409"/>
      <c r="K31" s="409"/>
      <c r="L31" s="409">
        <v>0.5</v>
      </c>
      <c r="M31" s="409"/>
      <c r="N31" s="409"/>
      <c r="O31" s="451"/>
      <c r="P31" s="451"/>
      <c r="Q31" s="353"/>
      <c r="R31" s="353"/>
      <c r="S31" s="353">
        <v>0.5</v>
      </c>
      <c r="T31" s="353"/>
      <c r="U31" s="353"/>
      <c r="V31" s="401"/>
      <c r="W31" s="401"/>
      <c r="X31" s="206"/>
      <c r="Y31" s="353"/>
      <c r="Z31" s="353"/>
      <c r="AA31" s="354"/>
      <c r="AB31" s="354"/>
      <c r="AC31" s="404"/>
      <c r="AD31" s="404"/>
      <c r="AE31" s="409"/>
      <c r="AF31" s="409"/>
      <c r="AG31" s="409">
        <v>0.5</v>
      </c>
      <c r="AH31" s="409"/>
      <c r="AI31" s="409"/>
      <c r="AJ31" s="356">
        <f t="shared" si="9"/>
        <v>1.5</v>
      </c>
      <c r="AK31" s="357">
        <f t="shared" si="0"/>
        <v>-0.5</v>
      </c>
      <c r="AL31" s="462">
        <f t="shared" si="1"/>
        <v>-0.5</v>
      </c>
      <c r="AM31" s="460">
        <f t="shared" si="2"/>
        <v>0</v>
      </c>
      <c r="AN31" s="358"/>
      <c r="AP31" s="312" t="s">
        <v>234</v>
      </c>
    </row>
    <row r="32" spans="1:42" x14ac:dyDescent="0.25">
      <c r="A32" s="339">
        <v>5</v>
      </c>
      <c r="B32" s="340"/>
      <c r="C32" s="341" t="s">
        <v>61</v>
      </c>
      <c r="D32" s="340"/>
      <c r="E32" s="389"/>
      <c r="F32" s="341"/>
      <c r="G32" s="341"/>
      <c r="H32" s="341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  <c r="AA32" s="342"/>
      <c r="AB32" s="342"/>
      <c r="AC32" s="342"/>
      <c r="AD32" s="342"/>
      <c r="AE32" s="238"/>
      <c r="AF32" s="238"/>
      <c r="AG32" s="238"/>
      <c r="AH32" s="238"/>
      <c r="AI32" s="238"/>
      <c r="AJ32" s="342"/>
      <c r="AK32" s="342"/>
      <c r="AL32" s="342"/>
      <c r="AM32" s="342"/>
      <c r="AN32" s="342"/>
    </row>
    <row r="33" spans="1:40" x14ac:dyDescent="0.25">
      <c r="A33" s="370">
        <f>A31+1</f>
        <v>23</v>
      </c>
      <c r="B33" s="348" t="s">
        <v>65</v>
      </c>
      <c r="C33" s="371" t="s">
        <v>66</v>
      </c>
      <c r="D33" s="349" t="s">
        <v>56</v>
      </c>
      <c r="E33" s="388">
        <v>39689</v>
      </c>
      <c r="F33" s="350">
        <f>VLOOKUP(B33,'Sept,2013'!$B$6:$AU$109,46,0)</f>
        <v>2</v>
      </c>
      <c r="G33" s="350"/>
      <c r="H33" s="351">
        <v>1</v>
      </c>
      <c r="I33" s="352">
        <f t="shared" ref="I33:I40" si="10">F33+G33+H33</f>
        <v>3</v>
      </c>
      <c r="J33" s="409"/>
      <c r="K33" s="409"/>
      <c r="L33" s="409"/>
      <c r="M33" s="409"/>
      <c r="N33" s="409"/>
      <c r="O33" s="451"/>
      <c r="P33" s="451"/>
      <c r="Q33" s="353"/>
      <c r="R33" s="353"/>
      <c r="S33" s="353"/>
      <c r="T33" s="353"/>
      <c r="U33" s="353"/>
      <c r="V33" s="401"/>
      <c r="W33" s="401"/>
      <c r="X33" s="206"/>
      <c r="Y33" s="353"/>
      <c r="Z33" s="353"/>
      <c r="AA33" s="354"/>
      <c r="AB33" s="354"/>
      <c r="AC33" s="404"/>
      <c r="AD33" s="404"/>
      <c r="AE33" s="409"/>
      <c r="AF33" s="409"/>
      <c r="AG33" s="409"/>
      <c r="AH33" s="409"/>
      <c r="AI33" s="409"/>
      <c r="AJ33" s="356">
        <f t="shared" ref="AJ33:AJ40" si="11">SUM(J33:AI33)</f>
        <v>0</v>
      </c>
      <c r="AK33" s="357">
        <f t="shared" si="0"/>
        <v>3</v>
      </c>
      <c r="AL33" s="462">
        <f t="shared" si="1"/>
        <v>0</v>
      </c>
      <c r="AM33" s="460">
        <f t="shared" si="2"/>
        <v>3</v>
      </c>
      <c r="AN33" s="358"/>
    </row>
    <row r="34" spans="1:40" x14ac:dyDescent="0.25">
      <c r="A34" s="370">
        <f t="shared" ref="A34:A37" si="12">A33+1</f>
        <v>24</v>
      </c>
      <c r="B34" s="348" t="s">
        <v>67</v>
      </c>
      <c r="C34" s="371" t="s">
        <v>68</v>
      </c>
      <c r="D34" s="349" t="s">
        <v>56</v>
      </c>
      <c r="E34" s="388">
        <v>40709</v>
      </c>
      <c r="F34" s="350">
        <f>VLOOKUP(B34,'Sept,2013'!$B$6:$AU$109,46,0)</f>
        <v>5</v>
      </c>
      <c r="G34" s="350"/>
      <c r="H34" s="351">
        <v>1</v>
      </c>
      <c r="I34" s="352">
        <f t="shared" si="10"/>
        <v>6</v>
      </c>
      <c r="J34" s="409"/>
      <c r="K34" s="409"/>
      <c r="L34" s="409"/>
      <c r="M34" s="409"/>
      <c r="N34" s="409"/>
      <c r="O34" s="451"/>
      <c r="P34" s="451"/>
      <c r="Q34" s="353"/>
      <c r="R34" s="353"/>
      <c r="S34" s="353"/>
      <c r="T34" s="353"/>
      <c r="U34" s="353">
        <v>0.5</v>
      </c>
      <c r="V34" s="401"/>
      <c r="W34" s="401"/>
      <c r="X34" s="206"/>
      <c r="Y34" s="353"/>
      <c r="Z34" s="353"/>
      <c r="AA34" s="354"/>
      <c r="AB34" s="354"/>
      <c r="AC34" s="404"/>
      <c r="AD34" s="404"/>
      <c r="AE34" s="409"/>
      <c r="AF34" s="409"/>
      <c r="AG34" s="409"/>
      <c r="AH34" s="409"/>
      <c r="AI34" s="409"/>
      <c r="AJ34" s="356">
        <f t="shared" si="11"/>
        <v>0.5</v>
      </c>
      <c r="AK34" s="357">
        <f t="shared" si="0"/>
        <v>5.5</v>
      </c>
      <c r="AL34" s="462">
        <f t="shared" si="1"/>
        <v>0</v>
      </c>
      <c r="AM34" s="460">
        <f t="shared" si="2"/>
        <v>5.5</v>
      </c>
      <c r="AN34" s="358"/>
    </row>
    <row r="35" spans="1:40" x14ac:dyDescent="0.25">
      <c r="A35" s="370">
        <f t="shared" si="12"/>
        <v>25</v>
      </c>
      <c r="B35" s="348" t="s">
        <v>69</v>
      </c>
      <c r="C35" s="371" t="s">
        <v>70</v>
      </c>
      <c r="D35" s="349" t="s">
        <v>56</v>
      </c>
      <c r="E35" s="388">
        <v>40427</v>
      </c>
      <c r="F35" s="350">
        <f>VLOOKUP(B35,'Sept,2013'!$B$6:$AU$109,46,0)</f>
        <v>5.5</v>
      </c>
      <c r="G35" s="350"/>
      <c r="H35" s="351">
        <v>1</v>
      </c>
      <c r="I35" s="352">
        <f t="shared" si="10"/>
        <v>6.5</v>
      </c>
      <c r="J35" s="409"/>
      <c r="K35" s="409"/>
      <c r="L35" s="409"/>
      <c r="M35" s="409"/>
      <c r="N35" s="409"/>
      <c r="O35" s="451"/>
      <c r="P35" s="451"/>
      <c r="Q35" s="353"/>
      <c r="R35" s="353"/>
      <c r="S35" s="353"/>
      <c r="T35" s="353"/>
      <c r="U35" s="353"/>
      <c r="V35" s="401"/>
      <c r="W35" s="401"/>
      <c r="X35" s="206"/>
      <c r="Y35" s="353"/>
      <c r="Z35" s="353"/>
      <c r="AA35" s="354"/>
      <c r="AB35" s="354"/>
      <c r="AC35" s="404"/>
      <c r="AD35" s="404"/>
      <c r="AE35" s="409"/>
      <c r="AF35" s="409"/>
      <c r="AG35" s="409"/>
      <c r="AH35" s="409"/>
      <c r="AI35" s="409"/>
      <c r="AJ35" s="356">
        <f t="shared" si="11"/>
        <v>0</v>
      </c>
      <c r="AK35" s="357">
        <f t="shared" si="0"/>
        <v>6.5</v>
      </c>
      <c r="AL35" s="462">
        <f t="shared" si="1"/>
        <v>0</v>
      </c>
      <c r="AM35" s="460">
        <f t="shared" si="2"/>
        <v>6.5</v>
      </c>
      <c r="AN35" s="358"/>
    </row>
    <row r="36" spans="1:40" x14ac:dyDescent="0.25">
      <c r="A36" s="370">
        <f t="shared" si="12"/>
        <v>26</v>
      </c>
      <c r="B36" s="348" t="s">
        <v>71</v>
      </c>
      <c r="C36" s="360" t="s">
        <v>72</v>
      </c>
      <c r="D36" s="349" t="s">
        <v>56</v>
      </c>
      <c r="E36" s="388">
        <v>40756</v>
      </c>
      <c r="F36" s="350">
        <f>VLOOKUP(B36,'Sept,2013'!$B$6:$AU$109,46,0)</f>
        <v>3</v>
      </c>
      <c r="G36" s="350"/>
      <c r="H36" s="351">
        <v>1</v>
      </c>
      <c r="I36" s="352">
        <f t="shared" si="10"/>
        <v>4</v>
      </c>
      <c r="J36" s="409"/>
      <c r="K36" s="409"/>
      <c r="L36" s="409"/>
      <c r="M36" s="409"/>
      <c r="N36" s="409"/>
      <c r="O36" s="451"/>
      <c r="P36" s="451"/>
      <c r="Q36" s="353"/>
      <c r="R36" s="353"/>
      <c r="S36" s="353"/>
      <c r="T36" s="353"/>
      <c r="U36" s="353"/>
      <c r="V36" s="401"/>
      <c r="W36" s="401"/>
      <c r="X36" s="206"/>
      <c r="Y36" s="353"/>
      <c r="Z36" s="353"/>
      <c r="AA36" s="354"/>
      <c r="AB36" s="354"/>
      <c r="AC36" s="404"/>
      <c r="AD36" s="404"/>
      <c r="AE36" s="409"/>
      <c r="AF36" s="409"/>
      <c r="AG36" s="409"/>
      <c r="AH36" s="409"/>
      <c r="AI36" s="409"/>
      <c r="AJ36" s="356">
        <f t="shared" si="11"/>
        <v>0</v>
      </c>
      <c r="AK36" s="357">
        <f t="shared" si="0"/>
        <v>4</v>
      </c>
      <c r="AL36" s="462">
        <f t="shared" si="1"/>
        <v>0</v>
      </c>
      <c r="AM36" s="460">
        <f t="shared" si="2"/>
        <v>4</v>
      </c>
      <c r="AN36" s="358"/>
    </row>
    <row r="37" spans="1:40" x14ac:dyDescent="0.25">
      <c r="A37" s="370">
        <f t="shared" si="12"/>
        <v>27</v>
      </c>
      <c r="B37" s="348" t="s">
        <v>73</v>
      </c>
      <c r="C37" s="360" t="s">
        <v>74</v>
      </c>
      <c r="D37" s="349" t="s">
        <v>56</v>
      </c>
      <c r="E37" s="388">
        <v>40945</v>
      </c>
      <c r="F37" s="350">
        <f>VLOOKUP(B37,'Sept,2013'!$B$6:$AU$109,46,0)</f>
        <v>7.5</v>
      </c>
      <c r="G37" s="350"/>
      <c r="H37" s="351">
        <v>1</v>
      </c>
      <c r="I37" s="352">
        <f t="shared" si="10"/>
        <v>8.5</v>
      </c>
      <c r="J37" s="409"/>
      <c r="K37" s="409"/>
      <c r="L37" s="409"/>
      <c r="M37" s="409"/>
      <c r="N37" s="409"/>
      <c r="O37" s="451"/>
      <c r="P37" s="451"/>
      <c r="Q37" s="353"/>
      <c r="R37" s="353"/>
      <c r="S37" s="353"/>
      <c r="T37" s="353"/>
      <c r="U37" s="353"/>
      <c r="V37" s="401"/>
      <c r="W37" s="401"/>
      <c r="X37" s="206"/>
      <c r="Y37" s="353"/>
      <c r="Z37" s="353"/>
      <c r="AA37" s="354"/>
      <c r="AB37" s="354"/>
      <c r="AC37" s="404"/>
      <c r="AD37" s="404"/>
      <c r="AE37" s="409"/>
      <c r="AF37" s="409"/>
      <c r="AG37" s="409"/>
      <c r="AH37" s="409"/>
      <c r="AI37" s="409"/>
      <c r="AJ37" s="356">
        <f t="shared" si="11"/>
        <v>0</v>
      </c>
      <c r="AK37" s="357">
        <f t="shared" si="0"/>
        <v>8.5</v>
      </c>
      <c r="AL37" s="462">
        <f t="shared" si="1"/>
        <v>0</v>
      </c>
      <c r="AM37" s="460">
        <f t="shared" si="2"/>
        <v>8.5</v>
      </c>
      <c r="AN37" s="358"/>
    </row>
    <row r="38" spans="1:40" x14ac:dyDescent="0.25">
      <c r="A38" s="370">
        <f>A37+1</f>
        <v>28</v>
      </c>
      <c r="B38" s="348" t="s">
        <v>200</v>
      </c>
      <c r="C38" s="360" t="s">
        <v>184</v>
      </c>
      <c r="D38" s="349" t="s">
        <v>56</v>
      </c>
      <c r="E38" s="388">
        <v>41276</v>
      </c>
      <c r="F38" s="350">
        <f>VLOOKUP(B38,'Sept,2013'!$B$6:$AU$109,46,0)</f>
        <v>5</v>
      </c>
      <c r="G38" s="350"/>
      <c r="H38" s="351">
        <v>1</v>
      </c>
      <c r="I38" s="352">
        <f t="shared" si="10"/>
        <v>6</v>
      </c>
      <c r="J38" s="409"/>
      <c r="K38" s="409"/>
      <c r="L38" s="409"/>
      <c r="M38" s="409"/>
      <c r="N38" s="409"/>
      <c r="O38" s="451"/>
      <c r="P38" s="451"/>
      <c r="Q38" s="353"/>
      <c r="R38" s="353"/>
      <c r="S38" s="353"/>
      <c r="T38" s="353"/>
      <c r="U38" s="353"/>
      <c r="V38" s="401"/>
      <c r="W38" s="401"/>
      <c r="X38" s="206"/>
      <c r="Y38" s="353"/>
      <c r="Z38" s="353"/>
      <c r="AA38" s="354"/>
      <c r="AB38" s="354"/>
      <c r="AC38" s="404"/>
      <c r="AD38" s="404"/>
      <c r="AE38" s="409"/>
      <c r="AF38" s="409"/>
      <c r="AG38" s="409"/>
      <c r="AH38" s="409"/>
      <c r="AI38" s="409"/>
      <c r="AJ38" s="356">
        <f t="shared" si="11"/>
        <v>0</v>
      </c>
      <c r="AK38" s="357">
        <f t="shared" si="0"/>
        <v>6</v>
      </c>
      <c r="AL38" s="462">
        <f t="shared" si="1"/>
        <v>0</v>
      </c>
      <c r="AM38" s="460">
        <f t="shared" si="2"/>
        <v>6</v>
      </c>
      <c r="AN38" s="358"/>
    </row>
    <row r="39" spans="1:40" x14ac:dyDescent="0.25">
      <c r="A39" s="414">
        <f>A38+1</f>
        <v>29</v>
      </c>
      <c r="B39" s="380" t="s">
        <v>281</v>
      </c>
      <c r="C39" s="448" t="s">
        <v>282</v>
      </c>
      <c r="D39" s="349" t="s">
        <v>56</v>
      </c>
      <c r="E39" s="390">
        <v>41428</v>
      </c>
      <c r="F39" s="350">
        <f>VLOOKUP(B39,'Sept,2013'!$B$6:$AU$109,46,0)</f>
        <v>2</v>
      </c>
      <c r="G39" s="368"/>
      <c r="H39" s="415">
        <v>1</v>
      </c>
      <c r="I39" s="352">
        <f t="shared" si="10"/>
        <v>3</v>
      </c>
      <c r="J39" s="442"/>
      <c r="K39" s="442"/>
      <c r="L39" s="442"/>
      <c r="M39" s="442"/>
      <c r="N39" s="442"/>
      <c r="O39" s="452"/>
      <c r="P39" s="452"/>
      <c r="Q39" s="382"/>
      <c r="R39" s="382"/>
      <c r="S39" s="382"/>
      <c r="T39" s="382"/>
      <c r="U39" s="382"/>
      <c r="V39" s="403"/>
      <c r="W39" s="403"/>
      <c r="X39" s="211"/>
      <c r="Y39" s="382"/>
      <c r="Z39" s="382"/>
      <c r="AA39" s="383"/>
      <c r="AB39" s="383"/>
      <c r="AC39" s="410"/>
      <c r="AD39" s="410"/>
      <c r="AE39" s="442"/>
      <c r="AF39" s="442"/>
      <c r="AG39" s="442"/>
      <c r="AH39" s="442"/>
      <c r="AI39" s="442"/>
      <c r="AJ39" s="356">
        <f t="shared" si="11"/>
        <v>0</v>
      </c>
      <c r="AK39" s="357">
        <f t="shared" si="0"/>
        <v>3</v>
      </c>
      <c r="AL39" s="462">
        <f t="shared" si="1"/>
        <v>0</v>
      </c>
      <c r="AM39" s="460">
        <f t="shared" si="2"/>
        <v>3</v>
      </c>
      <c r="AN39" s="358"/>
    </row>
    <row r="40" spans="1:40" x14ac:dyDescent="0.25">
      <c r="A40" s="414">
        <f>A39+1</f>
        <v>30</v>
      </c>
      <c r="B40" s="380" t="s">
        <v>311</v>
      </c>
      <c r="C40" s="448" t="s">
        <v>312</v>
      </c>
      <c r="D40" s="349" t="s">
        <v>56</v>
      </c>
      <c r="E40" s="390">
        <v>41474</v>
      </c>
      <c r="F40" s="350">
        <f>VLOOKUP(B40,'Sept,2013'!$B$6:$AU$109,46,0)</f>
        <v>0</v>
      </c>
      <c r="G40" s="368"/>
      <c r="H40" s="415">
        <v>0.5</v>
      </c>
      <c r="I40" s="352">
        <f t="shared" si="10"/>
        <v>0.5</v>
      </c>
      <c r="J40" s="442"/>
      <c r="K40" s="442"/>
      <c r="L40" s="442"/>
      <c r="M40" s="442"/>
      <c r="N40" s="442"/>
      <c r="O40" s="452"/>
      <c r="P40" s="452"/>
      <c r="Q40" s="382"/>
      <c r="R40" s="382"/>
      <c r="S40" s="382"/>
      <c r="T40" s="382"/>
      <c r="U40" s="382"/>
      <c r="V40" s="403"/>
      <c r="W40" s="403"/>
      <c r="X40" s="211"/>
      <c r="Y40" s="382"/>
      <c r="Z40" s="382"/>
      <c r="AA40" s="383"/>
      <c r="AB40" s="383"/>
      <c r="AC40" s="410"/>
      <c r="AD40" s="410"/>
      <c r="AE40" s="442"/>
      <c r="AF40" s="442"/>
      <c r="AG40" s="442"/>
      <c r="AH40" s="442"/>
      <c r="AI40" s="442"/>
      <c r="AJ40" s="356">
        <f t="shared" si="11"/>
        <v>0</v>
      </c>
      <c r="AK40" s="357">
        <f t="shared" si="0"/>
        <v>0.5</v>
      </c>
      <c r="AL40" s="462">
        <f t="shared" si="1"/>
        <v>0</v>
      </c>
      <c r="AM40" s="460">
        <f t="shared" si="2"/>
        <v>0.5</v>
      </c>
      <c r="AN40" s="358"/>
    </row>
    <row r="41" spans="1:40" x14ac:dyDescent="0.25">
      <c r="A41" s="339">
        <v>6</v>
      </c>
      <c r="B41" s="340"/>
      <c r="C41" s="341" t="s">
        <v>80</v>
      </c>
      <c r="D41" s="340"/>
      <c r="E41" s="389"/>
      <c r="F41" s="341"/>
      <c r="G41" s="341"/>
      <c r="H41" s="341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  <c r="AA41" s="342"/>
      <c r="AB41" s="342"/>
      <c r="AC41" s="342"/>
      <c r="AD41" s="342"/>
      <c r="AE41" s="238"/>
      <c r="AF41" s="238"/>
      <c r="AG41" s="238"/>
      <c r="AH41" s="238"/>
      <c r="AI41" s="238"/>
      <c r="AJ41" s="342"/>
      <c r="AK41" s="342"/>
      <c r="AL41" s="342"/>
      <c r="AM41" s="342"/>
      <c r="AN41" s="342"/>
    </row>
    <row r="42" spans="1:40" x14ac:dyDescent="0.25">
      <c r="A42" s="347">
        <f>A40+1</f>
        <v>31</v>
      </c>
      <c r="B42" s="348" t="s">
        <v>81</v>
      </c>
      <c r="C42" s="372" t="s">
        <v>82</v>
      </c>
      <c r="D42" s="349" t="s">
        <v>64</v>
      </c>
      <c r="E42" s="388">
        <v>40603</v>
      </c>
      <c r="F42" s="350">
        <f>VLOOKUP(B42,'Sept,2013'!$B$6:$AU$109,46,0)</f>
        <v>5</v>
      </c>
      <c r="G42" s="350"/>
      <c r="H42" s="351">
        <v>1</v>
      </c>
      <c r="I42" s="352">
        <f t="shared" ref="I42:I49" si="13">F42+G42+H42</f>
        <v>6</v>
      </c>
      <c r="J42" s="409"/>
      <c r="K42" s="409"/>
      <c r="L42" s="409"/>
      <c r="M42" s="409"/>
      <c r="N42" s="409"/>
      <c r="O42" s="451"/>
      <c r="P42" s="451"/>
      <c r="Q42" s="353"/>
      <c r="R42" s="353"/>
      <c r="S42" s="353"/>
      <c r="T42" s="353"/>
      <c r="U42" s="354"/>
      <c r="V42" s="404"/>
      <c r="W42" s="404"/>
      <c r="X42" s="210"/>
      <c r="Y42" s="354"/>
      <c r="Z42" s="353"/>
      <c r="AA42" s="354"/>
      <c r="AB42" s="354"/>
      <c r="AC42" s="404"/>
      <c r="AD42" s="404"/>
      <c r="AE42" s="409"/>
      <c r="AF42" s="409"/>
      <c r="AG42" s="409"/>
      <c r="AH42" s="409"/>
      <c r="AI42" s="409"/>
      <c r="AJ42" s="356">
        <f t="shared" ref="AJ42:AJ49" si="14">SUM(J42:AI42)</f>
        <v>0</v>
      </c>
      <c r="AK42" s="357">
        <f t="shared" si="0"/>
        <v>6</v>
      </c>
      <c r="AL42" s="462">
        <f t="shared" si="1"/>
        <v>0</v>
      </c>
      <c r="AM42" s="460">
        <f t="shared" si="2"/>
        <v>6</v>
      </c>
      <c r="AN42" s="358"/>
    </row>
    <row r="43" spans="1:40" x14ac:dyDescent="0.25">
      <c r="A43" s="370">
        <f t="shared" ref="A43:A49" si="15">A42+1</f>
        <v>32</v>
      </c>
      <c r="B43" s="348" t="s">
        <v>83</v>
      </c>
      <c r="C43" s="371" t="s">
        <v>84</v>
      </c>
      <c r="D43" s="349" t="s">
        <v>56</v>
      </c>
      <c r="E43" s="388">
        <v>40441</v>
      </c>
      <c r="F43" s="350">
        <f>VLOOKUP(B43,'Sept,2013'!$B$6:$AU$109,46,0)</f>
        <v>13</v>
      </c>
      <c r="G43" s="350"/>
      <c r="H43" s="351">
        <v>1</v>
      </c>
      <c r="I43" s="352">
        <f t="shared" si="13"/>
        <v>14</v>
      </c>
      <c r="J43" s="409"/>
      <c r="K43" s="409"/>
      <c r="L43" s="409"/>
      <c r="M43" s="409"/>
      <c r="N43" s="409"/>
      <c r="O43" s="451"/>
      <c r="P43" s="451"/>
      <c r="Q43" s="353"/>
      <c r="R43" s="353"/>
      <c r="S43" s="353"/>
      <c r="T43" s="353"/>
      <c r="U43" s="353"/>
      <c r="V43" s="401"/>
      <c r="W43" s="401"/>
      <c r="X43" s="206"/>
      <c r="Y43" s="353"/>
      <c r="Z43" s="353"/>
      <c r="AA43" s="354"/>
      <c r="AB43" s="354"/>
      <c r="AC43" s="404"/>
      <c r="AD43" s="404"/>
      <c r="AE43" s="409"/>
      <c r="AF43" s="409"/>
      <c r="AG43" s="409"/>
      <c r="AH43" s="409"/>
      <c r="AI43" s="409"/>
      <c r="AJ43" s="356">
        <f t="shared" si="14"/>
        <v>0</v>
      </c>
      <c r="AK43" s="357">
        <f t="shared" si="0"/>
        <v>14</v>
      </c>
      <c r="AL43" s="462">
        <f t="shared" si="1"/>
        <v>0</v>
      </c>
      <c r="AM43" s="460">
        <f t="shared" si="2"/>
        <v>14</v>
      </c>
      <c r="AN43" s="358"/>
    </row>
    <row r="44" spans="1:40" x14ac:dyDescent="0.25">
      <c r="A44" s="370">
        <f t="shared" si="15"/>
        <v>33</v>
      </c>
      <c r="B44" s="348" t="s">
        <v>85</v>
      </c>
      <c r="C44" s="372" t="s">
        <v>86</v>
      </c>
      <c r="D44" s="349" t="s">
        <v>56</v>
      </c>
      <c r="E44" s="388">
        <v>40777</v>
      </c>
      <c r="F44" s="350">
        <f>VLOOKUP(B44,'Sept,2013'!$B$6:$AU$109,46,0)</f>
        <v>10.5</v>
      </c>
      <c r="G44" s="350"/>
      <c r="H44" s="351">
        <v>1</v>
      </c>
      <c r="I44" s="352">
        <f t="shared" si="13"/>
        <v>11.5</v>
      </c>
      <c r="J44" s="409"/>
      <c r="K44" s="409"/>
      <c r="L44" s="409"/>
      <c r="M44" s="409"/>
      <c r="N44" s="409"/>
      <c r="O44" s="451"/>
      <c r="P44" s="451"/>
      <c r="Q44" s="353"/>
      <c r="R44" s="353"/>
      <c r="S44" s="353"/>
      <c r="T44" s="353"/>
      <c r="U44" s="353">
        <v>1</v>
      </c>
      <c r="V44" s="401"/>
      <c r="W44" s="401"/>
      <c r="X44" s="206">
        <v>1</v>
      </c>
      <c r="Y44" s="353"/>
      <c r="Z44" s="353"/>
      <c r="AA44" s="354"/>
      <c r="AB44" s="354"/>
      <c r="AC44" s="404"/>
      <c r="AD44" s="404"/>
      <c r="AE44" s="409"/>
      <c r="AF44" s="409"/>
      <c r="AG44" s="409"/>
      <c r="AH44" s="409"/>
      <c r="AI44" s="409"/>
      <c r="AJ44" s="356">
        <f t="shared" si="14"/>
        <v>2</v>
      </c>
      <c r="AK44" s="357">
        <f t="shared" si="0"/>
        <v>9.5</v>
      </c>
      <c r="AL44" s="462">
        <f t="shared" si="1"/>
        <v>0</v>
      </c>
      <c r="AM44" s="460">
        <f t="shared" si="2"/>
        <v>9.5</v>
      </c>
      <c r="AN44" s="358"/>
    </row>
    <row r="45" spans="1:40" x14ac:dyDescent="0.25">
      <c r="A45" s="370">
        <f t="shared" si="15"/>
        <v>34</v>
      </c>
      <c r="B45" s="348" t="s">
        <v>87</v>
      </c>
      <c r="C45" s="371" t="s">
        <v>88</v>
      </c>
      <c r="D45" s="349" t="s">
        <v>56</v>
      </c>
      <c r="E45" s="388">
        <v>40392</v>
      </c>
      <c r="F45" s="350">
        <f>VLOOKUP(B45,'Sept,2013'!$B$6:$AU$109,46,0)</f>
        <v>2</v>
      </c>
      <c r="G45" s="350"/>
      <c r="H45" s="351">
        <v>1</v>
      </c>
      <c r="I45" s="352">
        <f t="shared" si="13"/>
        <v>3</v>
      </c>
      <c r="J45" s="409"/>
      <c r="K45" s="409"/>
      <c r="L45" s="409"/>
      <c r="M45" s="409"/>
      <c r="N45" s="409"/>
      <c r="O45" s="451"/>
      <c r="P45" s="451"/>
      <c r="Q45" s="374"/>
      <c r="R45" s="374"/>
      <c r="S45" s="374"/>
      <c r="T45" s="374"/>
      <c r="U45" s="374"/>
      <c r="V45" s="402"/>
      <c r="W45" s="402"/>
      <c r="X45" s="210"/>
      <c r="Y45" s="374"/>
      <c r="Z45" s="374"/>
      <c r="AA45" s="354"/>
      <c r="AB45" s="354"/>
      <c r="AC45" s="404"/>
      <c r="AD45" s="404"/>
      <c r="AE45" s="409"/>
      <c r="AF45" s="409"/>
      <c r="AG45" s="409"/>
      <c r="AH45" s="409"/>
      <c r="AI45" s="409"/>
      <c r="AJ45" s="356">
        <f t="shared" si="14"/>
        <v>0</v>
      </c>
      <c r="AK45" s="357">
        <f t="shared" si="0"/>
        <v>3</v>
      </c>
      <c r="AL45" s="462">
        <f t="shared" si="1"/>
        <v>0</v>
      </c>
      <c r="AM45" s="460">
        <f t="shared" si="2"/>
        <v>3</v>
      </c>
      <c r="AN45" s="358"/>
    </row>
    <row r="46" spans="1:40" x14ac:dyDescent="0.25">
      <c r="A46" s="370">
        <f t="shared" si="15"/>
        <v>35</v>
      </c>
      <c r="B46" s="348" t="s">
        <v>89</v>
      </c>
      <c r="C46" s="372" t="s">
        <v>90</v>
      </c>
      <c r="D46" s="349" t="s">
        <v>56</v>
      </c>
      <c r="E46" s="388">
        <v>40787</v>
      </c>
      <c r="F46" s="350">
        <f>VLOOKUP(B46,'Sept,2013'!$B$6:$AU$109,46,0)</f>
        <v>8</v>
      </c>
      <c r="G46" s="350"/>
      <c r="H46" s="351">
        <v>1</v>
      </c>
      <c r="I46" s="352">
        <f t="shared" si="13"/>
        <v>9</v>
      </c>
      <c r="J46" s="409"/>
      <c r="K46" s="409"/>
      <c r="L46" s="409"/>
      <c r="M46" s="409"/>
      <c r="N46" s="409"/>
      <c r="O46" s="451"/>
      <c r="P46" s="451"/>
      <c r="Q46" s="353"/>
      <c r="R46" s="353"/>
      <c r="S46" s="353"/>
      <c r="T46" s="353"/>
      <c r="U46" s="353"/>
      <c r="V46" s="401"/>
      <c r="W46" s="401"/>
      <c r="X46" s="206"/>
      <c r="Y46" s="353"/>
      <c r="Z46" s="353"/>
      <c r="AA46" s="354"/>
      <c r="AB46" s="354"/>
      <c r="AC46" s="404"/>
      <c r="AD46" s="404"/>
      <c r="AE46" s="409"/>
      <c r="AF46" s="409"/>
      <c r="AG46" s="409"/>
      <c r="AH46" s="409"/>
      <c r="AI46" s="409"/>
      <c r="AJ46" s="356">
        <f t="shared" si="14"/>
        <v>0</v>
      </c>
      <c r="AK46" s="357">
        <f t="shared" si="0"/>
        <v>9</v>
      </c>
      <c r="AL46" s="462">
        <f t="shared" si="1"/>
        <v>0</v>
      </c>
      <c r="AM46" s="460">
        <f t="shared" si="2"/>
        <v>9</v>
      </c>
      <c r="AN46" s="358"/>
    </row>
    <row r="47" spans="1:40" x14ac:dyDescent="0.25">
      <c r="A47" s="370">
        <f t="shared" si="15"/>
        <v>36</v>
      </c>
      <c r="B47" s="375" t="s">
        <v>91</v>
      </c>
      <c r="C47" s="372" t="s">
        <v>92</v>
      </c>
      <c r="D47" s="349" t="s">
        <v>56</v>
      </c>
      <c r="E47" s="388">
        <v>40679</v>
      </c>
      <c r="F47" s="350">
        <f>VLOOKUP(B47,'Sept,2013'!$B$6:$AU$109,46,0)</f>
        <v>5</v>
      </c>
      <c r="G47" s="350"/>
      <c r="H47" s="351">
        <v>1</v>
      </c>
      <c r="I47" s="352">
        <f t="shared" si="13"/>
        <v>6</v>
      </c>
      <c r="J47" s="409"/>
      <c r="K47" s="409"/>
      <c r="L47" s="409"/>
      <c r="M47" s="409"/>
      <c r="N47" s="409"/>
      <c r="O47" s="451"/>
      <c r="P47" s="451"/>
      <c r="Q47" s="353"/>
      <c r="R47" s="353"/>
      <c r="S47" s="353"/>
      <c r="T47" s="353"/>
      <c r="U47" s="353"/>
      <c r="V47" s="401"/>
      <c r="W47" s="401"/>
      <c r="X47" s="206"/>
      <c r="Y47" s="353"/>
      <c r="Z47" s="353"/>
      <c r="AA47" s="354"/>
      <c r="AB47" s="354"/>
      <c r="AC47" s="404"/>
      <c r="AD47" s="404"/>
      <c r="AE47" s="409"/>
      <c r="AF47" s="409"/>
      <c r="AG47" s="409"/>
      <c r="AH47" s="409"/>
      <c r="AI47" s="409"/>
      <c r="AJ47" s="356">
        <f t="shared" si="14"/>
        <v>0</v>
      </c>
      <c r="AK47" s="357">
        <f t="shared" si="0"/>
        <v>6</v>
      </c>
      <c r="AL47" s="462">
        <f t="shared" si="1"/>
        <v>0</v>
      </c>
      <c r="AM47" s="460">
        <f t="shared" si="2"/>
        <v>6</v>
      </c>
      <c r="AN47" s="358"/>
    </row>
    <row r="48" spans="1:40" x14ac:dyDescent="0.25">
      <c r="A48" s="370">
        <f t="shared" si="15"/>
        <v>37</v>
      </c>
      <c r="B48" s="375" t="s">
        <v>223</v>
      </c>
      <c r="C48" s="372" t="s">
        <v>93</v>
      </c>
      <c r="D48" s="349" t="s">
        <v>56</v>
      </c>
      <c r="E48" s="388">
        <v>41218</v>
      </c>
      <c r="F48" s="350">
        <f>VLOOKUP(B48,'Sept,2013'!$B$6:$AU$109,46,0)</f>
        <v>8</v>
      </c>
      <c r="G48" s="350"/>
      <c r="H48" s="351">
        <v>1</v>
      </c>
      <c r="I48" s="352">
        <f t="shared" si="13"/>
        <v>9</v>
      </c>
      <c r="J48" s="409"/>
      <c r="K48" s="409"/>
      <c r="L48" s="409"/>
      <c r="M48" s="409"/>
      <c r="N48" s="409"/>
      <c r="O48" s="451"/>
      <c r="P48" s="451"/>
      <c r="Q48" s="353"/>
      <c r="R48" s="353"/>
      <c r="S48" s="353"/>
      <c r="T48" s="353"/>
      <c r="U48" s="353"/>
      <c r="V48" s="401"/>
      <c r="W48" s="401"/>
      <c r="X48" s="206"/>
      <c r="Y48" s="353"/>
      <c r="Z48" s="353"/>
      <c r="AA48" s="354"/>
      <c r="AB48" s="354"/>
      <c r="AC48" s="404"/>
      <c r="AD48" s="404"/>
      <c r="AE48" s="409"/>
      <c r="AF48" s="409"/>
      <c r="AG48" s="409"/>
      <c r="AH48" s="409"/>
      <c r="AI48" s="409"/>
      <c r="AJ48" s="356">
        <f t="shared" si="14"/>
        <v>0</v>
      </c>
      <c r="AK48" s="357">
        <f t="shared" si="0"/>
        <v>9</v>
      </c>
      <c r="AL48" s="462">
        <f t="shared" si="1"/>
        <v>0</v>
      </c>
      <c r="AM48" s="460">
        <f t="shared" si="2"/>
        <v>9</v>
      </c>
      <c r="AN48" s="358"/>
    </row>
    <row r="49" spans="1:40" x14ac:dyDescent="0.25">
      <c r="A49" s="370">
        <f t="shared" si="15"/>
        <v>38</v>
      </c>
      <c r="B49" s="380" t="s">
        <v>208</v>
      </c>
      <c r="C49" s="397" t="s">
        <v>195</v>
      </c>
      <c r="D49" s="349" t="s">
        <v>56</v>
      </c>
      <c r="E49" s="390">
        <v>41353</v>
      </c>
      <c r="F49" s="350">
        <f>VLOOKUP(B49,'Sept,2013'!$B$6:$AU$109,46,0)</f>
        <v>2.5</v>
      </c>
      <c r="G49" s="368"/>
      <c r="H49" s="415">
        <v>1</v>
      </c>
      <c r="I49" s="352">
        <f t="shared" si="13"/>
        <v>3.5</v>
      </c>
      <c r="J49" s="442"/>
      <c r="K49" s="442"/>
      <c r="L49" s="442"/>
      <c r="M49" s="442"/>
      <c r="N49" s="442"/>
      <c r="O49" s="452"/>
      <c r="P49" s="452"/>
      <c r="Q49" s="382"/>
      <c r="R49" s="382"/>
      <c r="S49" s="382"/>
      <c r="T49" s="382"/>
      <c r="U49" s="382"/>
      <c r="V49" s="403"/>
      <c r="W49" s="403"/>
      <c r="X49" s="211"/>
      <c r="Y49" s="382"/>
      <c r="Z49" s="382"/>
      <c r="AA49" s="383"/>
      <c r="AB49" s="383"/>
      <c r="AC49" s="410"/>
      <c r="AD49" s="410"/>
      <c r="AE49" s="442"/>
      <c r="AF49" s="442"/>
      <c r="AG49" s="442"/>
      <c r="AH49" s="442">
        <v>0.5</v>
      </c>
      <c r="AI49" s="442"/>
      <c r="AJ49" s="356">
        <f t="shared" si="14"/>
        <v>0.5</v>
      </c>
      <c r="AK49" s="357">
        <f t="shared" si="0"/>
        <v>3</v>
      </c>
      <c r="AL49" s="462">
        <f t="shared" si="1"/>
        <v>0</v>
      </c>
      <c r="AM49" s="460">
        <f t="shared" si="2"/>
        <v>3</v>
      </c>
      <c r="AN49" s="358"/>
    </row>
    <row r="50" spans="1:40" x14ac:dyDescent="0.25">
      <c r="A50" s="339">
        <v>7</v>
      </c>
      <c r="B50" s="340"/>
      <c r="C50" s="341" t="s">
        <v>96</v>
      </c>
      <c r="D50" s="340"/>
      <c r="E50" s="389"/>
      <c r="F50" s="341"/>
      <c r="G50" s="341"/>
      <c r="H50" s="341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  <c r="AA50" s="342"/>
      <c r="AB50" s="342"/>
      <c r="AC50" s="342"/>
      <c r="AD50" s="342"/>
      <c r="AE50" s="238"/>
      <c r="AF50" s="238"/>
      <c r="AG50" s="238"/>
      <c r="AH50" s="238"/>
      <c r="AI50" s="238"/>
      <c r="AJ50" s="342"/>
      <c r="AK50" s="342"/>
      <c r="AL50" s="342"/>
      <c r="AM50" s="342"/>
      <c r="AN50" s="342"/>
    </row>
    <row r="51" spans="1:40" x14ac:dyDescent="0.25">
      <c r="A51" s="347">
        <f>A49+1</f>
        <v>39</v>
      </c>
      <c r="B51" s="348" t="s">
        <v>97</v>
      </c>
      <c r="C51" s="363" t="s">
        <v>98</v>
      </c>
      <c r="D51" s="349" t="s">
        <v>99</v>
      </c>
      <c r="E51" s="388">
        <v>40441</v>
      </c>
      <c r="F51" s="350">
        <f>VLOOKUP(B51,'Sept,2013'!$B$6:$AU$109,46,0)</f>
        <v>10.5</v>
      </c>
      <c r="G51" s="350"/>
      <c r="H51" s="351">
        <v>1</v>
      </c>
      <c r="I51" s="352">
        <f t="shared" ref="I51:I57" si="16">F51+G51+H51</f>
        <v>11.5</v>
      </c>
      <c r="J51" s="409"/>
      <c r="K51" s="409"/>
      <c r="L51" s="409"/>
      <c r="M51" s="409"/>
      <c r="N51" s="409"/>
      <c r="O51" s="451"/>
      <c r="P51" s="451"/>
      <c r="Q51" s="353"/>
      <c r="R51" s="353"/>
      <c r="S51" s="353"/>
      <c r="T51" s="353"/>
      <c r="U51" s="353"/>
      <c r="V51" s="401"/>
      <c r="W51" s="401"/>
      <c r="X51" s="206"/>
      <c r="Y51" s="353"/>
      <c r="Z51" s="353"/>
      <c r="AA51" s="354"/>
      <c r="AB51" s="354"/>
      <c r="AC51" s="404"/>
      <c r="AD51" s="404"/>
      <c r="AE51" s="409"/>
      <c r="AF51" s="409"/>
      <c r="AG51" s="409"/>
      <c r="AH51" s="409"/>
      <c r="AI51" s="409"/>
      <c r="AJ51" s="356">
        <f t="shared" ref="AJ51:AJ57" si="17">SUM(J51:AI51)</f>
        <v>0</v>
      </c>
      <c r="AK51" s="357">
        <f t="shared" si="0"/>
        <v>11.5</v>
      </c>
      <c r="AL51" s="462">
        <f t="shared" si="1"/>
        <v>0</v>
      </c>
      <c r="AM51" s="460">
        <f t="shared" si="2"/>
        <v>11.5</v>
      </c>
      <c r="AN51" s="358"/>
    </row>
    <row r="52" spans="1:40" x14ac:dyDescent="0.25">
      <c r="A52" s="370">
        <f t="shared" ref="A52:A56" si="18">A51+1</f>
        <v>40</v>
      </c>
      <c r="B52" s="348" t="s">
        <v>100</v>
      </c>
      <c r="C52" s="396" t="s">
        <v>101</v>
      </c>
      <c r="D52" s="349" t="s">
        <v>99</v>
      </c>
      <c r="E52" s="388">
        <v>40716</v>
      </c>
      <c r="F52" s="350">
        <f>VLOOKUP(B52,'Sept,2013'!$B$6:$AU$109,46,0)</f>
        <v>0</v>
      </c>
      <c r="G52" s="350"/>
      <c r="H52" s="351">
        <v>0</v>
      </c>
      <c r="I52" s="352">
        <f t="shared" si="16"/>
        <v>0</v>
      </c>
      <c r="J52" s="409"/>
      <c r="K52" s="409"/>
      <c r="L52" s="409"/>
      <c r="M52" s="409"/>
      <c r="N52" s="409"/>
      <c r="O52" s="451"/>
      <c r="P52" s="451"/>
      <c r="Q52" s="353"/>
      <c r="R52" s="353"/>
      <c r="S52" s="353"/>
      <c r="T52" s="353"/>
      <c r="U52" s="353"/>
      <c r="V52" s="401"/>
      <c r="W52" s="401"/>
      <c r="X52" s="206"/>
      <c r="Y52" s="353"/>
      <c r="Z52" s="353"/>
      <c r="AA52" s="353"/>
      <c r="AB52" s="354"/>
      <c r="AC52" s="404"/>
      <c r="AD52" s="401"/>
      <c r="AE52" s="406"/>
      <c r="AF52" s="406"/>
      <c r="AG52" s="406"/>
      <c r="AH52" s="406"/>
      <c r="AI52" s="406"/>
      <c r="AJ52" s="356">
        <f t="shared" si="17"/>
        <v>0</v>
      </c>
      <c r="AK52" s="357">
        <f t="shared" si="0"/>
        <v>0</v>
      </c>
      <c r="AL52" s="462">
        <f t="shared" si="1"/>
        <v>0</v>
      </c>
      <c r="AM52" s="460">
        <f t="shared" si="2"/>
        <v>0</v>
      </c>
      <c r="AN52" s="358"/>
    </row>
    <row r="53" spans="1:40" x14ac:dyDescent="0.25">
      <c r="A53" s="370">
        <f t="shared" si="18"/>
        <v>41</v>
      </c>
      <c r="B53" s="375" t="s">
        <v>201</v>
      </c>
      <c r="C53" s="372" t="s">
        <v>171</v>
      </c>
      <c r="D53" s="349" t="s">
        <v>99</v>
      </c>
      <c r="E53" s="388">
        <v>41276</v>
      </c>
      <c r="F53" s="350">
        <f>VLOOKUP(B53,'Sept,2013'!$B$6:$AU$109,46,0)</f>
        <v>5</v>
      </c>
      <c r="G53" s="350"/>
      <c r="H53" s="351">
        <v>1</v>
      </c>
      <c r="I53" s="352">
        <f t="shared" si="16"/>
        <v>6</v>
      </c>
      <c r="J53" s="409"/>
      <c r="K53" s="409"/>
      <c r="L53" s="409"/>
      <c r="M53" s="409"/>
      <c r="N53" s="409"/>
      <c r="O53" s="451"/>
      <c r="P53" s="451"/>
      <c r="Q53" s="353"/>
      <c r="R53" s="353"/>
      <c r="S53" s="353"/>
      <c r="T53" s="353"/>
      <c r="U53" s="353"/>
      <c r="V53" s="401"/>
      <c r="W53" s="401"/>
      <c r="X53" s="206"/>
      <c r="Y53" s="353"/>
      <c r="Z53" s="353"/>
      <c r="AA53" s="354"/>
      <c r="AB53" s="354"/>
      <c r="AC53" s="404"/>
      <c r="AD53" s="404"/>
      <c r="AE53" s="409"/>
      <c r="AF53" s="409"/>
      <c r="AG53" s="409"/>
      <c r="AH53" s="409"/>
      <c r="AI53" s="409"/>
      <c r="AJ53" s="356">
        <f t="shared" si="17"/>
        <v>0</v>
      </c>
      <c r="AK53" s="357">
        <f t="shared" si="0"/>
        <v>6</v>
      </c>
      <c r="AL53" s="462">
        <f t="shared" si="1"/>
        <v>0</v>
      </c>
      <c r="AM53" s="460">
        <f t="shared" si="2"/>
        <v>6</v>
      </c>
      <c r="AN53" s="358"/>
    </row>
    <row r="54" spans="1:40" x14ac:dyDescent="0.25">
      <c r="A54" s="370">
        <f>A53+1</f>
        <v>42</v>
      </c>
      <c r="B54" s="375" t="s">
        <v>203</v>
      </c>
      <c r="C54" s="372" t="s">
        <v>104</v>
      </c>
      <c r="D54" s="349" t="s">
        <v>99</v>
      </c>
      <c r="E54" s="388">
        <v>41276</v>
      </c>
      <c r="F54" s="350">
        <f>VLOOKUP(B54,'Sept,2013'!$B$6:$AU$109,46,0)</f>
        <v>4</v>
      </c>
      <c r="G54" s="350"/>
      <c r="H54" s="351">
        <v>1</v>
      </c>
      <c r="I54" s="352">
        <f t="shared" si="16"/>
        <v>5</v>
      </c>
      <c r="J54" s="409"/>
      <c r="K54" s="409"/>
      <c r="L54" s="409"/>
      <c r="M54" s="409"/>
      <c r="N54" s="409"/>
      <c r="O54" s="451"/>
      <c r="P54" s="451"/>
      <c r="Q54" s="353"/>
      <c r="R54" s="353"/>
      <c r="S54" s="353"/>
      <c r="T54" s="353"/>
      <c r="U54" s="353"/>
      <c r="V54" s="401"/>
      <c r="W54" s="401"/>
      <c r="X54" s="206"/>
      <c r="Y54" s="353"/>
      <c r="Z54" s="353"/>
      <c r="AA54" s="354"/>
      <c r="AB54" s="354"/>
      <c r="AC54" s="404"/>
      <c r="AD54" s="404"/>
      <c r="AE54" s="409"/>
      <c r="AF54" s="409"/>
      <c r="AG54" s="409"/>
      <c r="AH54" s="409"/>
      <c r="AI54" s="409"/>
      <c r="AJ54" s="356">
        <f t="shared" si="17"/>
        <v>0</v>
      </c>
      <c r="AK54" s="357">
        <f t="shared" si="0"/>
        <v>5</v>
      </c>
      <c r="AL54" s="462">
        <f t="shared" si="1"/>
        <v>0</v>
      </c>
      <c r="AM54" s="460">
        <f t="shared" si="2"/>
        <v>5</v>
      </c>
      <c r="AN54" s="358"/>
    </row>
    <row r="55" spans="1:40" x14ac:dyDescent="0.25">
      <c r="A55" s="370">
        <f t="shared" si="18"/>
        <v>43</v>
      </c>
      <c r="B55" s="375" t="s">
        <v>204</v>
      </c>
      <c r="C55" s="372" t="s">
        <v>105</v>
      </c>
      <c r="D55" s="349" t="s">
        <v>99</v>
      </c>
      <c r="E55" s="388">
        <v>41288</v>
      </c>
      <c r="F55" s="350">
        <f>VLOOKUP(B55,'Sept,2013'!$B$6:$AU$109,46,0)</f>
        <v>1.5</v>
      </c>
      <c r="G55" s="350"/>
      <c r="H55" s="351">
        <v>1</v>
      </c>
      <c r="I55" s="352">
        <f t="shared" si="16"/>
        <v>2.5</v>
      </c>
      <c r="J55" s="409"/>
      <c r="K55" s="409"/>
      <c r="L55" s="409"/>
      <c r="M55" s="409"/>
      <c r="N55" s="409"/>
      <c r="O55" s="451"/>
      <c r="P55" s="451"/>
      <c r="Q55" s="353"/>
      <c r="R55" s="353"/>
      <c r="S55" s="353"/>
      <c r="T55" s="353"/>
      <c r="U55" s="353"/>
      <c r="V55" s="401"/>
      <c r="W55" s="401"/>
      <c r="X55" s="206"/>
      <c r="Y55" s="353"/>
      <c r="Z55" s="353"/>
      <c r="AA55" s="354"/>
      <c r="AB55" s="354"/>
      <c r="AC55" s="404"/>
      <c r="AD55" s="404"/>
      <c r="AE55" s="409"/>
      <c r="AF55" s="409"/>
      <c r="AG55" s="409"/>
      <c r="AH55" s="409"/>
      <c r="AI55" s="409"/>
      <c r="AJ55" s="356">
        <f t="shared" si="17"/>
        <v>0</v>
      </c>
      <c r="AK55" s="357">
        <f t="shared" si="0"/>
        <v>2.5</v>
      </c>
      <c r="AL55" s="462">
        <f t="shared" si="1"/>
        <v>0</v>
      </c>
      <c r="AM55" s="460">
        <f t="shared" si="2"/>
        <v>2.5</v>
      </c>
      <c r="AN55" s="358"/>
    </row>
    <row r="56" spans="1:40" x14ac:dyDescent="0.25">
      <c r="A56" s="414">
        <f t="shared" si="18"/>
        <v>44</v>
      </c>
      <c r="B56" s="366" t="s">
        <v>257</v>
      </c>
      <c r="C56" s="397" t="s">
        <v>253</v>
      </c>
      <c r="D56" s="349" t="s">
        <v>99</v>
      </c>
      <c r="E56" s="388">
        <v>41393</v>
      </c>
      <c r="F56" s="350">
        <f>VLOOKUP(B56,'Sept,2013'!$B$6:$AU$109,46,0)</f>
        <v>3</v>
      </c>
      <c r="G56" s="368"/>
      <c r="H56" s="415">
        <v>1</v>
      </c>
      <c r="I56" s="352">
        <f t="shared" si="16"/>
        <v>4</v>
      </c>
      <c r="J56" s="442"/>
      <c r="K56" s="442"/>
      <c r="L56" s="442"/>
      <c r="M56" s="442"/>
      <c r="N56" s="442"/>
      <c r="O56" s="452"/>
      <c r="P56" s="452"/>
      <c r="Q56" s="382"/>
      <c r="R56" s="382"/>
      <c r="S56" s="382"/>
      <c r="T56" s="382"/>
      <c r="U56" s="382"/>
      <c r="V56" s="403"/>
      <c r="W56" s="403"/>
      <c r="X56" s="211"/>
      <c r="Y56" s="382"/>
      <c r="Z56" s="382"/>
      <c r="AA56" s="383"/>
      <c r="AB56" s="383"/>
      <c r="AC56" s="410"/>
      <c r="AD56" s="410"/>
      <c r="AE56" s="442"/>
      <c r="AF56" s="442"/>
      <c r="AG56" s="442"/>
      <c r="AH56" s="442"/>
      <c r="AI56" s="442"/>
      <c r="AJ56" s="356">
        <f t="shared" si="17"/>
        <v>0</v>
      </c>
      <c r="AK56" s="357">
        <f t="shared" si="0"/>
        <v>4</v>
      </c>
      <c r="AL56" s="462">
        <f t="shared" si="1"/>
        <v>0</v>
      </c>
      <c r="AM56" s="460">
        <f t="shared" si="2"/>
        <v>4</v>
      </c>
      <c r="AN56" s="358"/>
    </row>
    <row r="57" spans="1:40" x14ac:dyDescent="0.25">
      <c r="A57" s="414">
        <f>A56+1</f>
        <v>45</v>
      </c>
      <c r="B57" s="366" t="s">
        <v>321</v>
      </c>
      <c r="C57" s="381" t="s">
        <v>322</v>
      </c>
      <c r="D57" s="349" t="s">
        <v>99</v>
      </c>
      <c r="E57" s="390">
        <v>41533</v>
      </c>
      <c r="F57" s="350">
        <v>0</v>
      </c>
      <c r="G57" s="368"/>
      <c r="H57" s="415">
        <v>0</v>
      </c>
      <c r="I57" s="352">
        <f t="shared" si="16"/>
        <v>0</v>
      </c>
      <c r="J57" s="442"/>
      <c r="K57" s="442"/>
      <c r="L57" s="442"/>
      <c r="M57" s="442"/>
      <c r="N57" s="442"/>
      <c r="O57" s="452"/>
      <c r="P57" s="452"/>
      <c r="Q57" s="382"/>
      <c r="R57" s="382"/>
      <c r="S57" s="382"/>
      <c r="T57" s="382"/>
      <c r="U57" s="382"/>
      <c r="V57" s="403"/>
      <c r="W57" s="403"/>
      <c r="X57" s="211"/>
      <c r="Y57" s="382"/>
      <c r="Z57" s="382"/>
      <c r="AA57" s="383"/>
      <c r="AB57" s="383"/>
      <c r="AC57" s="410"/>
      <c r="AD57" s="410"/>
      <c r="AE57" s="442"/>
      <c r="AF57" s="442"/>
      <c r="AG57" s="442"/>
      <c r="AH57" s="442"/>
      <c r="AI57" s="442"/>
      <c r="AJ57" s="356">
        <f t="shared" si="17"/>
        <v>0</v>
      </c>
      <c r="AK57" s="357">
        <f t="shared" si="0"/>
        <v>0</v>
      </c>
      <c r="AL57" s="462">
        <f t="shared" si="1"/>
        <v>0</v>
      </c>
      <c r="AM57" s="460">
        <f t="shared" si="2"/>
        <v>0</v>
      </c>
      <c r="AN57" s="358"/>
    </row>
    <row r="58" spans="1:40" x14ac:dyDescent="0.25">
      <c r="A58" s="339">
        <v>8</v>
      </c>
      <c r="B58" s="340"/>
      <c r="C58" s="341" t="s">
        <v>256</v>
      </c>
      <c r="D58" s="340"/>
      <c r="E58" s="389"/>
      <c r="F58" s="341"/>
      <c r="G58" s="341"/>
      <c r="H58" s="341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  <c r="AA58" s="342"/>
      <c r="AB58" s="342"/>
      <c r="AC58" s="342"/>
      <c r="AD58" s="342"/>
      <c r="AE58" s="238"/>
      <c r="AF58" s="238"/>
      <c r="AG58" s="238"/>
      <c r="AH58" s="238"/>
      <c r="AI58" s="238"/>
      <c r="AJ58" s="342"/>
      <c r="AK58" s="342"/>
      <c r="AL58" s="342"/>
      <c r="AM58" s="342"/>
      <c r="AN58" s="342"/>
    </row>
    <row r="59" spans="1:40" x14ac:dyDescent="0.25">
      <c r="A59" s="370">
        <f>A57+1</f>
        <v>46</v>
      </c>
      <c r="B59" s="348" t="s">
        <v>75</v>
      </c>
      <c r="C59" s="372" t="s">
        <v>76</v>
      </c>
      <c r="D59" s="349" t="s">
        <v>56</v>
      </c>
      <c r="E59" s="388">
        <v>40560</v>
      </c>
      <c r="F59" s="350">
        <f>VLOOKUP(B59,'Sept,2013'!$B$6:$AU$109,46,0)</f>
        <v>0.5</v>
      </c>
      <c r="G59" s="350">
        <v>5</v>
      </c>
      <c r="H59" s="351">
        <v>1</v>
      </c>
      <c r="I59" s="352">
        <f>F59+G59+H59</f>
        <v>6.5</v>
      </c>
      <c r="J59" s="409"/>
      <c r="K59" s="409"/>
      <c r="L59" s="409"/>
      <c r="M59" s="409"/>
      <c r="N59" s="409"/>
      <c r="O59" s="451"/>
      <c r="P59" s="451"/>
      <c r="Q59" s="353"/>
      <c r="R59" s="353"/>
      <c r="S59" s="353"/>
      <c r="T59" s="353"/>
      <c r="U59" s="353"/>
      <c r="V59" s="401"/>
      <c r="W59" s="401"/>
      <c r="X59" s="206"/>
      <c r="Y59" s="353"/>
      <c r="Z59" s="353"/>
      <c r="AA59" s="354"/>
      <c r="AB59" s="354"/>
      <c r="AC59" s="404"/>
      <c r="AD59" s="404"/>
      <c r="AE59" s="409"/>
      <c r="AF59" s="409">
        <v>0.5</v>
      </c>
      <c r="AG59" s="409"/>
      <c r="AH59" s="409"/>
      <c r="AI59" s="409"/>
      <c r="AJ59" s="356">
        <f t="shared" ref="AJ59:AJ67" si="19">SUM(J59:AI59)</f>
        <v>0.5</v>
      </c>
      <c r="AK59" s="357">
        <f t="shared" si="0"/>
        <v>6</v>
      </c>
      <c r="AL59" s="462">
        <f t="shared" si="1"/>
        <v>0</v>
      </c>
      <c r="AM59" s="460">
        <f t="shared" si="2"/>
        <v>6</v>
      </c>
      <c r="AN59" s="358"/>
    </row>
    <row r="60" spans="1:40" x14ac:dyDescent="0.25">
      <c r="A60" s="370">
        <f>A59+1</f>
        <v>47</v>
      </c>
      <c r="B60" s="348" t="s">
        <v>205</v>
      </c>
      <c r="C60" s="372" t="s">
        <v>176</v>
      </c>
      <c r="D60" s="349" t="s">
        <v>56</v>
      </c>
      <c r="E60" s="388">
        <v>41337</v>
      </c>
      <c r="F60" s="350">
        <f>VLOOKUP(B60,'Sept,2013'!$B$6:$AU$109,46,0)</f>
        <v>3</v>
      </c>
      <c r="G60" s="350"/>
      <c r="H60" s="351">
        <v>1</v>
      </c>
      <c r="I60" s="352">
        <f>F60+G60+H60</f>
        <v>4</v>
      </c>
      <c r="J60" s="409"/>
      <c r="K60" s="409"/>
      <c r="L60" s="409"/>
      <c r="M60" s="409"/>
      <c r="N60" s="409"/>
      <c r="O60" s="451"/>
      <c r="P60" s="451"/>
      <c r="Q60" s="353"/>
      <c r="R60" s="353"/>
      <c r="S60" s="353"/>
      <c r="T60" s="353"/>
      <c r="U60" s="353"/>
      <c r="V60" s="401"/>
      <c r="W60" s="401"/>
      <c r="X60" s="206"/>
      <c r="Y60" s="353"/>
      <c r="Z60" s="353"/>
      <c r="AA60" s="354"/>
      <c r="AB60" s="354"/>
      <c r="AC60" s="404"/>
      <c r="AD60" s="404"/>
      <c r="AE60" s="409"/>
      <c r="AF60" s="409"/>
      <c r="AG60" s="409"/>
      <c r="AH60" s="409"/>
      <c r="AI60" s="409"/>
      <c r="AJ60" s="356">
        <f t="shared" si="19"/>
        <v>0</v>
      </c>
      <c r="AK60" s="357">
        <f t="shared" si="0"/>
        <v>4</v>
      </c>
      <c r="AL60" s="462">
        <f t="shared" si="1"/>
        <v>0</v>
      </c>
      <c r="AM60" s="460">
        <f t="shared" si="2"/>
        <v>4</v>
      </c>
      <c r="AN60" s="358"/>
    </row>
    <row r="61" spans="1:40" x14ac:dyDescent="0.25">
      <c r="A61" s="370">
        <f>A60+1</f>
        <v>48</v>
      </c>
      <c r="B61" s="348" t="s">
        <v>206</v>
      </c>
      <c r="C61" s="398" t="s">
        <v>178</v>
      </c>
      <c r="D61" s="349" t="s">
        <v>56</v>
      </c>
      <c r="E61" s="391">
        <v>41334</v>
      </c>
      <c r="F61" s="350">
        <f>VLOOKUP(B61,'Sept,2013'!$B$6:$AU$109,46,0)</f>
        <v>4</v>
      </c>
      <c r="G61" s="350"/>
      <c r="H61" s="351">
        <v>1</v>
      </c>
      <c r="I61" s="352">
        <f>F61+G61+H61</f>
        <v>5</v>
      </c>
      <c r="J61" s="408"/>
      <c r="K61" s="408"/>
      <c r="L61" s="408"/>
      <c r="M61" s="408"/>
      <c r="N61" s="408"/>
      <c r="O61" s="452"/>
      <c r="P61" s="452"/>
      <c r="Q61" s="382"/>
      <c r="R61" s="382"/>
      <c r="S61" s="382"/>
      <c r="T61" s="382"/>
      <c r="U61" s="382"/>
      <c r="V61" s="403"/>
      <c r="W61" s="403"/>
      <c r="X61" s="211"/>
      <c r="Y61" s="382"/>
      <c r="Z61" s="382"/>
      <c r="AA61" s="382"/>
      <c r="AB61" s="382"/>
      <c r="AC61" s="403"/>
      <c r="AD61" s="403"/>
      <c r="AE61" s="408"/>
      <c r="AF61" s="408"/>
      <c r="AG61" s="408"/>
      <c r="AH61" s="408"/>
      <c r="AI61" s="408"/>
      <c r="AJ61" s="356">
        <f t="shared" si="19"/>
        <v>0</v>
      </c>
      <c r="AK61" s="357">
        <f t="shared" si="0"/>
        <v>5</v>
      </c>
      <c r="AL61" s="462">
        <f t="shared" si="1"/>
        <v>0</v>
      </c>
      <c r="AM61" s="460">
        <f t="shared" si="2"/>
        <v>5</v>
      </c>
      <c r="AN61" s="358"/>
    </row>
    <row r="62" spans="1:40" x14ac:dyDescent="0.25">
      <c r="A62" s="414">
        <f>A61+1</f>
        <v>49</v>
      </c>
      <c r="B62" s="380" t="s">
        <v>207</v>
      </c>
      <c r="C62" s="397" t="s">
        <v>194</v>
      </c>
      <c r="D62" s="349" t="s">
        <v>56</v>
      </c>
      <c r="E62" s="391">
        <v>41351</v>
      </c>
      <c r="F62" s="350">
        <f>VLOOKUP(B62,'Sept,2013'!$B$6:$AU$109,46,0)</f>
        <v>2</v>
      </c>
      <c r="G62" s="368"/>
      <c r="H62" s="415">
        <v>1</v>
      </c>
      <c r="I62" s="352">
        <f>F62+G62+H62</f>
        <v>3</v>
      </c>
      <c r="J62" s="442"/>
      <c r="K62" s="442"/>
      <c r="L62" s="442"/>
      <c r="M62" s="442"/>
      <c r="N62" s="442"/>
      <c r="O62" s="452"/>
      <c r="P62" s="452"/>
      <c r="Q62" s="382"/>
      <c r="R62" s="382"/>
      <c r="S62" s="382"/>
      <c r="T62" s="382"/>
      <c r="U62" s="382"/>
      <c r="V62" s="403"/>
      <c r="W62" s="403"/>
      <c r="X62" s="211"/>
      <c r="Y62" s="382"/>
      <c r="Z62" s="382"/>
      <c r="AA62" s="383"/>
      <c r="AB62" s="383"/>
      <c r="AC62" s="410"/>
      <c r="AD62" s="410"/>
      <c r="AE62" s="442"/>
      <c r="AF62" s="442"/>
      <c r="AG62" s="442"/>
      <c r="AH62" s="442"/>
      <c r="AI62" s="442"/>
      <c r="AJ62" s="356">
        <f t="shared" si="19"/>
        <v>0</v>
      </c>
      <c r="AK62" s="357">
        <f t="shared" si="0"/>
        <v>3</v>
      </c>
      <c r="AL62" s="462">
        <f t="shared" si="1"/>
        <v>0</v>
      </c>
      <c r="AM62" s="460">
        <f t="shared" si="2"/>
        <v>3</v>
      </c>
      <c r="AN62" s="358"/>
    </row>
    <row r="63" spans="1:40" x14ac:dyDescent="0.25">
      <c r="A63" s="414">
        <f>A62+1</f>
        <v>50</v>
      </c>
      <c r="B63" s="348" t="s">
        <v>94</v>
      </c>
      <c r="C63" s="360" t="s">
        <v>95</v>
      </c>
      <c r="D63" s="349" t="s">
        <v>56</v>
      </c>
      <c r="E63" s="388">
        <v>40969</v>
      </c>
      <c r="F63" s="350">
        <f>VLOOKUP(B63,'Sept,2013'!$B$6:$AU$109,46,0)</f>
        <v>9.5</v>
      </c>
      <c r="G63" s="350"/>
      <c r="H63" s="351">
        <v>1</v>
      </c>
      <c r="I63" s="352">
        <f>F63+G63+H63</f>
        <v>10.5</v>
      </c>
      <c r="J63" s="409"/>
      <c r="K63" s="409"/>
      <c r="L63" s="409"/>
      <c r="M63" s="409"/>
      <c r="N63" s="409"/>
      <c r="O63" s="451"/>
      <c r="P63" s="451"/>
      <c r="Q63" s="353"/>
      <c r="R63" s="353"/>
      <c r="S63" s="353"/>
      <c r="T63" s="353"/>
      <c r="U63" s="353"/>
      <c r="V63" s="401"/>
      <c r="W63" s="401"/>
      <c r="X63" s="206"/>
      <c r="Y63" s="353"/>
      <c r="Z63" s="353"/>
      <c r="AA63" s="354"/>
      <c r="AB63" s="354"/>
      <c r="AC63" s="404"/>
      <c r="AD63" s="404"/>
      <c r="AE63" s="409"/>
      <c r="AF63" s="409"/>
      <c r="AG63" s="409"/>
      <c r="AH63" s="409"/>
      <c r="AI63" s="409"/>
      <c r="AJ63" s="356">
        <f t="shared" si="19"/>
        <v>0</v>
      </c>
      <c r="AK63" s="357">
        <f t="shared" si="0"/>
        <v>10.5</v>
      </c>
      <c r="AL63" s="462">
        <f t="shared" si="1"/>
        <v>0</v>
      </c>
      <c r="AM63" s="460">
        <f t="shared" si="2"/>
        <v>10.5</v>
      </c>
      <c r="AN63" s="358"/>
    </row>
    <row r="64" spans="1:40" x14ac:dyDescent="0.25">
      <c r="A64" s="339">
        <v>9</v>
      </c>
      <c r="B64" s="340"/>
      <c r="C64" s="341" t="s">
        <v>106</v>
      </c>
      <c r="D64" s="340"/>
      <c r="E64" s="389"/>
      <c r="F64" s="341"/>
      <c r="G64" s="341"/>
      <c r="H64" s="341"/>
      <c r="I64" s="342"/>
      <c r="J64" s="386"/>
      <c r="K64" s="386"/>
      <c r="L64" s="386"/>
      <c r="M64" s="386"/>
      <c r="N64" s="386"/>
      <c r="O64" s="450"/>
      <c r="P64" s="450"/>
      <c r="Q64" s="343"/>
      <c r="R64" s="343"/>
      <c r="S64" s="343"/>
      <c r="T64" s="343"/>
      <c r="U64" s="343"/>
      <c r="V64" s="400"/>
      <c r="W64" s="400"/>
      <c r="X64" s="207"/>
      <c r="Y64" s="343"/>
      <c r="Z64" s="343"/>
      <c r="AA64" s="343"/>
      <c r="AB64" s="343"/>
      <c r="AC64" s="400"/>
      <c r="AD64" s="400"/>
      <c r="AE64" s="468"/>
      <c r="AF64" s="468"/>
      <c r="AG64" s="468"/>
      <c r="AH64" s="468"/>
      <c r="AI64" s="468"/>
      <c r="AJ64" s="356">
        <f t="shared" si="19"/>
        <v>0</v>
      </c>
      <c r="AK64" s="357"/>
      <c r="AL64" s="462"/>
      <c r="AM64" s="460"/>
      <c r="AN64" s="358"/>
    </row>
    <row r="65" spans="1:40" x14ac:dyDescent="0.25">
      <c r="A65" s="347">
        <f>A63+1</f>
        <v>51</v>
      </c>
      <c r="B65" s="348" t="s">
        <v>107</v>
      </c>
      <c r="C65" s="362" t="s">
        <v>108</v>
      </c>
      <c r="D65" s="349" t="s">
        <v>64</v>
      </c>
      <c r="E65" s="388">
        <v>39022</v>
      </c>
      <c r="F65" s="350">
        <f>VLOOKUP(B65,'Sept,2013'!$B$6:$AU$109,46,0)</f>
        <v>4.5</v>
      </c>
      <c r="G65" s="350"/>
      <c r="H65" s="351">
        <v>1</v>
      </c>
      <c r="I65" s="352">
        <f>F65+G65+H65</f>
        <v>5.5</v>
      </c>
      <c r="J65" s="409"/>
      <c r="K65" s="409"/>
      <c r="L65" s="409"/>
      <c r="M65" s="409"/>
      <c r="N65" s="409"/>
      <c r="O65" s="451"/>
      <c r="P65" s="451"/>
      <c r="Q65" s="353"/>
      <c r="R65" s="353"/>
      <c r="S65" s="353"/>
      <c r="T65" s="353"/>
      <c r="U65" s="353"/>
      <c r="V65" s="401"/>
      <c r="W65" s="401"/>
      <c r="X65" s="206"/>
      <c r="Y65" s="353"/>
      <c r="Z65" s="353">
        <v>0.5</v>
      </c>
      <c r="AA65" s="354"/>
      <c r="AB65" s="354"/>
      <c r="AC65" s="404"/>
      <c r="AD65" s="404"/>
      <c r="AE65" s="409"/>
      <c r="AF65" s="409"/>
      <c r="AG65" s="409"/>
      <c r="AH65" s="409"/>
      <c r="AI65" s="409"/>
      <c r="AJ65" s="356">
        <f t="shared" si="19"/>
        <v>0.5</v>
      </c>
      <c r="AK65" s="357">
        <f t="shared" si="0"/>
        <v>5</v>
      </c>
      <c r="AL65" s="462">
        <f t="shared" si="1"/>
        <v>0</v>
      </c>
      <c r="AM65" s="460">
        <f t="shared" si="2"/>
        <v>5</v>
      </c>
      <c r="AN65" s="358"/>
    </row>
    <row r="66" spans="1:40" x14ac:dyDescent="0.25">
      <c r="A66" s="370">
        <f>A65+1</f>
        <v>52</v>
      </c>
      <c r="B66" s="348" t="s">
        <v>109</v>
      </c>
      <c r="C66" s="371" t="s">
        <v>110</v>
      </c>
      <c r="D66" s="349" t="s">
        <v>56</v>
      </c>
      <c r="E66" s="388">
        <v>39546</v>
      </c>
      <c r="F66" s="350">
        <f>VLOOKUP(B66,'Sept,2013'!$B$6:$AU$109,46,0)</f>
        <v>2</v>
      </c>
      <c r="G66" s="350"/>
      <c r="H66" s="351">
        <v>1</v>
      </c>
      <c r="I66" s="352">
        <f>F66+G66+H66</f>
        <v>3</v>
      </c>
      <c r="J66" s="409"/>
      <c r="K66" s="409"/>
      <c r="L66" s="409"/>
      <c r="M66" s="409"/>
      <c r="N66" s="409"/>
      <c r="O66" s="451"/>
      <c r="P66" s="451"/>
      <c r="Q66" s="353"/>
      <c r="R66" s="353"/>
      <c r="S66" s="353"/>
      <c r="T66" s="353"/>
      <c r="U66" s="353"/>
      <c r="V66" s="401"/>
      <c r="W66" s="401"/>
      <c r="X66" s="206"/>
      <c r="Y66" s="353"/>
      <c r="Z66" s="353"/>
      <c r="AA66" s="354"/>
      <c r="AB66" s="354"/>
      <c r="AC66" s="404"/>
      <c r="AD66" s="404"/>
      <c r="AE66" s="409"/>
      <c r="AF66" s="409"/>
      <c r="AG66" s="409"/>
      <c r="AH66" s="409"/>
      <c r="AI66" s="409"/>
      <c r="AJ66" s="356">
        <f t="shared" si="19"/>
        <v>0</v>
      </c>
      <c r="AK66" s="357">
        <f t="shared" si="0"/>
        <v>3</v>
      </c>
      <c r="AL66" s="462">
        <f t="shared" si="1"/>
        <v>0</v>
      </c>
      <c r="AM66" s="460">
        <f t="shared" si="2"/>
        <v>3</v>
      </c>
      <c r="AN66" s="358"/>
    </row>
    <row r="67" spans="1:40" x14ac:dyDescent="0.25">
      <c r="A67" s="370">
        <f>A66+1</f>
        <v>53</v>
      </c>
      <c r="B67" s="348" t="s">
        <v>111</v>
      </c>
      <c r="C67" s="362" t="s">
        <v>112</v>
      </c>
      <c r="D67" s="349" t="s">
        <v>56</v>
      </c>
      <c r="E67" s="388">
        <v>39581</v>
      </c>
      <c r="F67" s="350">
        <f>VLOOKUP(B67,'Sept,2013'!$B$6:$AU$109,46,0)</f>
        <v>8.5</v>
      </c>
      <c r="G67" s="350"/>
      <c r="H67" s="351">
        <v>1</v>
      </c>
      <c r="I67" s="352">
        <f>F67+G67+H67</f>
        <v>9.5</v>
      </c>
      <c r="J67" s="409"/>
      <c r="K67" s="409"/>
      <c r="L67" s="409"/>
      <c r="M67" s="409"/>
      <c r="N67" s="409"/>
      <c r="O67" s="451"/>
      <c r="P67" s="451"/>
      <c r="Q67" s="353"/>
      <c r="R67" s="353"/>
      <c r="S67" s="353"/>
      <c r="T67" s="353"/>
      <c r="U67" s="353"/>
      <c r="V67" s="401"/>
      <c r="W67" s="401"/>
      <c r="X67" s="206"/>
      <c r="Y67" s="353"/>
      <c r="Z67" s="353"/>
      <c r="AA67" s="354"/>
      <c r="AB67" s="354"/>
      <c r="AC67" s="404"/>
      <c r="AD67" s="404"/>
      <c r="AE67" s="409"/>
      <c r="AF67" s="409"/>
      <c r="AG67" s="409"/>
      <c r="AH67" s="409"/>
      <c r="AI67" s="409"/>
      <c r="AJ67" s="356">
        <f t="shared" si="19"/>
        <v>0</v>
      </c>
      <c r="AK67" s="357">
        <f t="shared" si="0"/>
        <v>9.5</v>
      </c>
      <c r="AL67" s="462">
        <f t="shared" si="1"/>
        <v>0</v>
      </c>
      <c r="AM67" s="460">
        <f t="shared" si="2"/>
        <v>9.5</v>
      </c>
      <c r="AN67" s="358"/>
    </row>
    <row r="68" spans="1:40" x14ac:dyDescent="0.25">
      <c r="A68" s="339">
        <v>10</v>
      </c>
      <c r="B68" s="340"/>
      <c r="C68" s="341" t="s">
        <v>113</v>
      </c>
      <c r="D68" s="340"/>
      <c r="E68" s="389"/>
      <c r="F68" s="341"/>
      <c r="G68" s="341"/>
      <c r="H68" s="341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  <c r="AA68" s="342"/>
      <c r="AB68" s="342"/>
      <c r="AC68" s="342"/>
      <c r="AD68" s="342"/>
      <c r="AE68" s="238"/>
      <c r="AF68" s="238"/>
      <c r="AG68" s="238"/>
      <c r="AH68" s="238"/>
      <c r="AI68" s="238"/>
      <c r="AJ68" s="342"/>
      <c r="AK68" s="342"/>
      <c r="AL68" s="342"/>
      <c r="AM68" s="342"/>
      <c r="AN68" s="342"/>
    </row>
    <row r="69" spans="1:40" x14ac:dyDescent="0.25">
      <c r="A69" s="347">
        <f>A67+1</f>
        <v>54</v>
      </c>
      <c r="B69" s="375" t="s">
        <v>114</v>
      </c>
      <c r="C69" s="349" t="s">
        <v>115</v>
      </c>
      <c r="D69" s="349" t="s">
        <v>64</v>
      </c>
      <c r="E69" s="388">
        <v>39510</v>
      </c>
      <c r="F69" s="350">
        <f>VLOOKUP(B69,'Sept,2013'!$B$6:$AU$109,46,0)</f>
        <v>12.5</v>
      </c>
      <c r="G69" s="350">
        <v>5</v>
      </c>
      <c r="H69" s="351">
        <v>1</v>
      </c>
      <c r="I69" s="352">
        <f t="shared" ref="I69:I77" si="20">F69+G69+H69</f>
        <v>18.5</v>
      </c>
      <c r="J69" s="409"/>
      <c r="K69" s="409"/>
      <c r="L69" s="409"/>
      <c r="M69" s="409"/>
      <c r="N69" s="409"/>
      <c r="O69" s="451"/>
      <c r="P69" s="451"/>
      <c r="Q69" s="353"/>
      <c r="R69" s="353"/>
      <c r="S69" s="353"/>
      <c r="T69" s="353">
        <v>1</v>
      </c>
      <c r="U69" s="353">
        <v>1</v>
      </c>
      <c r="V69" s="401"/>
      <c r="W69" s="401"/>
      <c r="X69" s="206">
        <v>1</v>
      </c>
      <c r="Y69" s="353">
        <v>0.5</v>
      </c>
      <c r="Z69" s="353"/>
      <c r="AA69" s="354"/>
      <c r="AB69" s="354"/>
      <c r="AC69" s="404"/>
      <c r="AD69" s="404"/>
      <c r="AE69" s="409"/>
      <c r="AF69" s="409"/>
      <c r="AG69" s="409"/>
      <c r="AH69" s="409"/>
      <c r="AI69" s="409"/>
      <c r="AJ69" s="356">
        <f t="shared" ref="AJ69:AJ79" si="21">SUM(J69:AI69)</f>
        <v>3.5</v>
      </c>
      <c r="AK69" s="357">
        <f t="shared" si="0"/>
        <v>15</v>
      </c>
      <c r="AL69" s="462">
        <f t="shared" si="1"/>
        <v>0</v>
      </c>
      <c r="AM69" s="460">
        <f t="shared" si="2"/>
        <v>15</v>
      </c>
      <c r="AN69" s="358"/>
    </row>
    <row r="70" spans="1:40" x14ac:dyDescent="0.25">
      <c r="A70" s="370">
        <f t="shared" ref="A70:A75" si="22">A69+1</f>
        <v>55</v>
      </c>
      <c r="B70" s="348" t="s">
        <v>116</v>
      </c>
      <c r="C70" s="371" t="s">
        <v>117</v>
      </c>
      <c r="D70" s="349" t="s">
        <v>56</v>
      </c>
      <c r="E70" s="388">
        <v>40513</v>
      </c>
      <c r="F70" s="350">
        <f>VLOOKUP(B70,'Sept,2013'!$B$6:$AU$109,46,0)</f>
        <v>1</v>
      </c>
      <c r="G70" s="350"/>
      <c r="H70" s="351">
        <v>1</v>
      </c>
      <c r="I70" s="352">
        <f t="shared" si="20"/>
        <v>2</v>
      </c>
      <c r="J70" s="409">
        <v>1</v>
      </c>
      <c r="K70" s="409">
        <v>1</v>
      </c>
      <c r="L70" s="409">
        <v>1</v>
      </c>
      <c r="M70" s="409"/>
      <c r="N70" s="409"/>
      <c r="O70" s="451"/>
      <c r="P70" s="451"/>
      <c r="Q70" s="353"/>
      <c r="R70" s="353"/>
      <c r="S70" s="353"/>
      <c r="T70" s="353"/>
      <c r="U70" s="353"/>
      <c r="V70" s="401"/>
      <c r="W70" s="401"/>
      <c r="X70" s="206"/>
      <c r="Y70" s="353"/>
      <c r="Z70" s="353"/>
      <c r="AA70" s="354"/>
      <c r="AB70" s="354"/>
      <c r="AC70" s="401"/>
      <c r="AD70" s="401"/>
      <c r="AE70" s="406"/>
      <c r="AF70" s="406"/>
      <c r="AG70" s="406"/>
      <c r="AH70" s="406"/>
      <c r="AI70" s="406"/>
      <c r="AJ70" s="356">
        <f t="shared" si="21"/>
        <v>3</v>
      </c>
      <c r="AK70" s="357">
        <f t="shared" si="0"/>
        <v>-1</v>
      </c>
      <c r="AL70" s="462">
        <f t="shared" si="1"/>
        <v>-1</v>
      </c>
      <c r="AM70" s="460">
        <f t="shared" si="2"/>
        <v>0</v>
      </c>
      <c r="AN70" s="358"/>
    </row>
    <row r="71" spans="1:40" x14ac:dyDescent="0.25">
      <c r="A71" s="370">
        <f t="shared" si="22"/>
        <v>56</v>
      </c>
      <c r="B71" s="348" t="s">
        <v>118</v>
      </c>
      <c r="C71" s="360" t="s">
        <v>119</v>
      </c>
      <c r="D71" s="349" t="s">
        <v>99</v>
      </c>
      <c r="E71" s="388">
        <v>40393</v>
      </c>
      <c r="F71" s="350">
        <f>VLOOKUP(B71,'Sept,2013'!$B$6:$AU$109,46,0)</f>
        <v>7</v>
      </c>
      <c r="G71" s="350"/>
      <c r="H71" s="351">
        <v>1</v>
      </c>
      <c r="I71" s="352">
        <f t="shared" si="20"/>
        <v>8</v>
      </c>
      <c r="J71" s="409"/>
      <c r="K71" s="409"/>
      <c r="L71" s="409"/>
      <c r="M71" s="409"/>
      <c r="N71" s="409"/>
      <c r="O71" s="451"/>
      <c r="P71" s="451"/>
      <c r="Q71" s="353"/>
      <c r="R71" s="353"/>
      <c r="S71" s="353"/>
      <c r="T71" s="353"/>
      <c r="U71" s="353">
        <v>0.5</v>
      </c>
      <c r="V71" s="401"/>
      <c r="W71" s="401"/>
      <c r="X71" s="206"/>
      <c r="Y71" s="353"/>
      <c r="Z71" s="353"/>
      <c r="AA71" s="354"/>
      <c r="AB71" s="354"/>
      <c r="AC71" s="401"/>
      <c r="AD71" s="401"/>
      <c r="AE71" s="406"/>
      <c r="AF71" s="406"/>
      <c r="AG71" s="406"/>
      <c r="AH71" s="406"/>
      <c r="AI71" s="406"/>
      <c r="AJ71" s="356">
        <f t="shared" si="21"/>
        <v>0.5</v>
      </c>
      <c r="AK71" s="357">
        <f t="shared" ref="AK71:AK112" si="23">I71-AJ71</f>
        <v>7.5</v>
      </c>
      <c r="AL71" s="462">
        <f t="shared" ref="AL71:AL112" si="24">IF(AK71&lt;0,AK71,0)</f>
        <v>0</v>
      </c>
      <c r="AM71" s="460">
        <f t="shared" ref="AM71:AM112" si="25">AK71-AL71</f>
        <v>7.5</v>
      </c>
      <c r="AN71" s="358"/>
    </row>
    <row r="72" spans="1:40" x14ac:dyDescent="0.25">
      <c r="A72" s="370">
        <f t="shared" si="22"/>
        <v>57</v>
      </c>
      <c r="B72" s="348" t="s">
        <v>122</v>
      </c>
      <c r="C72" s="363" t="s">
        <v>123</v>
      </c>
      <c r="D72" s="349" t="s">
        <v>56</v>
      </c>
      <c r="E72" s="388">
        <v>41031</v>
      </c>
      <c r="F72" s="350">
        <f>VLOOKUP(B72,'Sept,2013'!$B$6:$AU$109,46,0)</f>
        <v>7</v>
      </c>
      <c r="G72" s="350"/>
      <c r="H72" s="351">
        <v>1</v>
      </c>
      <c r="I72" s="352">
        <f t="shared" si="20"/>
        <v>8</v>
      </c>
      <c r="J72" s="409"/>
      <c r="K72" s="409"/>
      <c r="L72" s="409"/>
      <c r="M72" s="409"/>
      <c r="N72" s="409"/>
      <c r="O72" s="451"/>
      <c r="P72" s="451"/>
      <c r="Q72" s="353"/>
      <c r="R72" s="353"/>
      <c r="S72" s="353"/>
      <c r="T72" s="353"/>
      <c r="U72" s="353"/>
      <c r="V72" s="401"/>
      <c r="W72" s="401"/>
      <c r="X72" s="206"/>
      <c r="Y72" s="353"/>
      <c r="Z72" s="353"/>
      <c r="AA72" s="354"/>
      <c r="AB72" s="354"/>
      <c r="AC72" s="404"/>
      <c r="AD72" s="404"/>
      <c r="AE72" s="409"/>
      <c r="AF72" s="409"/>
      <c r="AG72" s="409"/>
      <c r="AH72" s="409"/>
      <c r="AI72" s="409"/>
      <c r="AJ72" s="356">
        <f t="shared" si="21"/>
        <v>0</v>
      </c>
      <c r="AK72" s="357">
        <f t="shared" si="23"/>
        <v>8</v>
      </c>
      <c r="AL72" s="462">
        <f t="shared" si="24"/>
        <v>0</v>
      </c>
      <c r="AM72" s="460">
        <f t="shared" si="25"/>
        <v>8</v>
      </c>
      <c r="AN72" s="358"/>
    </row>
    <row r="73" spans="1:40" x14ac:dyDescent="0.25">
      <c r="A73" s="370">
        <f t="shared" si="22"/>
        <v>58</v>
      </c>
      <c r="B73" s="365" t="s">
        <v>126</v>
      </c>
      <c r="C73" s="363" t="s">
        <v>127</v>
      </c>
      <c r="D73" s="349" t="s">
        <v>56</v>
      </c>
      <c r="E73" s="388">
        <v>41078</v>
      </c>
      <c r="F73" s="350">
        <f>VLOOKUP(B73,'Sept,2013'!$B$6:$AU$109,46,0)</f>
        <v>6.5</v>
      </c>
      <c r="G73" s="350"/>
      <c r="H73" s="351">
        <v>1</v>
      </c>
      <c r="I73" s="352">
        <f t="shared" si="20"/>
        <v>7.5</v>
      </c>
      <c r="J73" s="409"/>
      <c r="K73" s="409"/>
      <c r="L73" s="409"/>
      <c r="M73" s="409"/>
      <c r="N73" s="409"/>
      <c r="O73" s="451"/>
      <c r="P73" s="451"/>
      <c r="Q73" s="353"/>
      <c r="R73" s="353"/>
      <c r="S73" s="353"/>
      <c r="T73" s="353">
        <v>0.5</v>
      </c>
      <c r="U73" s="353"/>
      <c r="V73" s="401"/>
      <c r="W73" s="401"/>
      <c r="X73" s="206"/>
      <c r="Y73" s="353"/>
      <c r="Z73" s="353"/>
      <c r="AA73" s="354"/>
      <c r="AB73" s="354"/>
      <c r="AC73" s="404"/>
      <c r="AD73" s="404"/>
      <c r="AE73" s="409"/>
      <c r="AF73" s="409"/>
      <c r="AG73" s="409"/>
      <c r="AH73" s="409"/>
      <c r="AI73" s="409"/>
      <c r="AJ73" s="356">
        <f t="shared" si="21"/>
        <v>0.5</v>
      </c>
      <c r="AK73" s="357">
        <f t="shared" si="23"/>
        <v>7</v>
      </c>
      <c r="AL73" s="462">
        <f t="shared" si="24"/>
        <v>0</v>
      </c>
      <c r="AM73" s="460">
        <f t="shared" si="25"/>
        <v>7</v>
      </c>
      <c r="AN73" s="358"/>
    </row>
    <row r="74" spans="1:40" x14ac:dyDescent="0.25">
      <c r="A74" s="414">
        <f t="shared" si="22"/>
        <v>59</v>
      </c>
      <c r="B74" s="365" t="s">
        <v>242</v>
      </c>
      <c r="C74" s="430" t="s">
        <v>241</v>
      </c>
      <c r="D74" s="349" t="s">
        <v>56</v>
      </c>
      <c r="E74" s="390">
        <v>41365</v>
      </c>
      <c r="F74" s="350">
        <f>VLOOKUP(B74,'Sept,2013'!$B$6:$AU$109,46,0)</f>
        <v>2.5</v>
      </c>
      <c r="G74" s="350"/>
      <c r="H74" s="351">
        <v>1</v>
      </c>
      <c r="I74" s="352">
        <f t="shared" si="20"/>
        <v>3.5</v>
      </c>
      <c r="J74" s="442"/>
      <c r="K74" s="442"/>
      <c r="L74" s="442"/>
      <c r="M74" s="442"/>
      <c r="N74" s="442"/>
      <c r="O74" s="452"/>
      <c r="P74" s="452"/>
      <c r="Q74" s="382"/>
      <c r="R74" s="382"/>
      <c r="S74" s="382"/>
      <c r="T74" s="382"/>
      <c r="U74" s="382"/>
      <c r="V74" s="403"/>
      <c r="W74" s="403"/>
      <c r="X74" s="211"/>
      <c r="Y74" s="382"/>
      <c r="Z74" s="382"/>
      <c r="AA74" s="383"/>
      <c r="AB74" s="383"/>
      <c r="AC74" s="410"/>
      <c r="AD74" s="410"/>
      <c r="AE74" s="442"/>
      <c r="AF74" s="442"/>
      <c r="AG74" s="442"/>
      <c r="AH74" s="442"/>
      <c r="AI74" s="442"/>
      <c r="AJ74" s="356">
        <f t="shared" si="21"/>
        <v>0</v>
      </c>
      <c r="AK74" s="357">
        <f t="shared" si="23"/>
        <v>3.5</v>
      </c>
      <c r="AL74" s="462">
        <f t="shared" si="24"/>
        <v>0</v>
      </c>
      <c r="AM74" s="460">
        <f t="shared" si="25"/>
        <v>3.5</v>
      </c>
      <c r="AN74" s="358"/>
    </row>
    <row r="75" spans="1:40" x14ac:dyDescent="0.25">
      <c r="A75" s="414">
        <f t="shared" si="22"/>
        <v>60</v>
      </c>
      <c r="B75" s="446" t="s">
        <v>283</v>
      </c>
      <c r="C75" s="430" t="s">
        <v>284</v>
      </c>
      <c r="D75" s="349" t="s">
        <v>56</v>
      </c>
      <c r="E75" s="390">
        <v>41415</v>
      </c>
      <c r="F75" s="350">
        <f>VLOOKUP(B75,'Sept,2013'!$B$6:$AU$109,46,0)</f>
        <v>1</v>
      </c>
      <c r="G75" s="368"/>
      <c r="H75" s="415">
        <v>1</v>
      </c>
      <c r="I75" s="352">
        <f t="shared" si="20"/>
        <v>2</v>
      </c>
      <c r="J75" s="442"/>
      <c r="K75" s="442"/>
      <c r="L75" s="442"/>
      <c r="M75" s="442"/>
      <c r="N75" s="442"/>
      <c r="O75" s="452"/>
      <c r="P75" s="452"/>
      <c r="Q75" s="382"/>
      <c r="R75" s="382"/>
      <c r="S75" s="382"/>
      <c r="T75" s="382"/>
      <c r="U75" s="382"/>
      <c r="V75" s="403"/>
      <c r="W75" s="403"/>
      <c r="X75" s="211"/>
      <c r="Y75" s="382"/>
      <c r="Z75" s="382"/>
      <c r="AA75" s="383"/>
      <c r="AB75" s="383"/>
      <c r="AC75" s="410"/>
      <c r="AD75" s="410"/>
      <c r="AE75" s="442"/>
      <c r="AF75" s="442"/>
      <c r="AG75" s="442"/>
      <c r="AH75" s="442"/>
      <c r="AI75" s="442"/>
      <c r="AJ75" s="356">
        <f t="shared" si="21"/>
        <v>0</v>
      </c>
      <c r="AK75" s="357">
        <f t="shared" si="23"/>
        <v>2</v>
      </c>
      <c r="AL75" s="462">
        <f t="shared" si="24"/>
        <v>0</v>
      </c>
      <c r="AM75" s="460">
        <f t="shared" si="25"/>
        <v>2</v>
      </c>
      <c r="AN75" s="358"/>
    </row>
    <row r="76" spans="1:40" x14ac:dyDescent="0.25">
      <c r="A76" s="414">
        <f>A75+1</f>
        <v>61</v>
      </c>
      <c r="B76" s="446" t="s">
        <v>285</v>
      </c>
      <c r="C76" s="430" t="s">
        <v>286</v>
      </c>
      <c r="D76" s="349" t="s">
        <v>56</v>
      </c>
      <c r="E76" s="390">
        <v>41456</v>
      </c>
      <c r="F76" s="350">
        <f>VLOOKUP(B76,'Sept,2013'!$B$6:$AU$109,46,0)</f>
        <v>1</v>
      </c>
      <c r="G76" s="368"/>
      <c r="H76" s="415">
        <v>1</v>
      </c>
      <c r="I76" s="352">
        <f t="shared" si="20"/>
        <v>2</v>
      </c>
      <c r="J76" s="442"/>
      <c r="K76" s="442"/>
      <c r="L76" s="442"/>
      <c r="M76" s="442"/>
      <c r="N76" s="442"/>
      <c r="O76" s="452"/>
      <c r="P76" s="452"/>
      <c r="Q76" s="382"/>
      <c r="R76" s="382"/>
      <c r="S76" s="382"/>
      <c r="T76" s="382"/>
      <c r="U76" s="382"/>
      <c r="V76" s="403"/>
      <c r="W76" s="403"/>
      <c r="X76" s="211"/>
      <c r="Y76" s="382"/>
      <c r="Z76" s="382"/>
      <c r="AA76" s="383"/>
      <c r="AB76" s="383"/>
      <c r="AC76" s="410"/>
      <c r="AD76" s="410"/>
      <c r="AE76" s="442"/>
      <c r="AF76" s="442"/>
      <c r="AG76" s="442"/>
      <c r="AH76" s="442"/>
      <c r="AI76" s="442"/>
      <c r="AJ76" s="356">
        <f t="shared" si="21"/>
        <v>0</v>
      </c>
      <c r="AK76" s="357">
        <f t="shared" si="23"/>
        <v>2</v>
      </c>
      <c r="AL76" s="462">
        <f t="shared" si="24"/>
        <v>0</v>
      </c>
      <c r="AM76" s="460">
        <f t="shared" si="25"/>
        <v>2</v>
      </c>
      <c r="AN76" s="358"/>
    </row>
    <row r="77" spans="1:40" x14ac:dyDescent="0.25">
      <c r="A77" s="414">
        <f>A76+1</f>
        <v>62</v>
      </c>
      <c r="B77" s="446" t="s">
        <v>313</v>
      </c>
      <c r="C77" s="430" t="s">
        <v>300</v>
      </c>
      <c r="D77" s="367" t="s">
        <v>314</v>
      </c>
      <c r="E77" s="390">
        <v>41501</v>
      </c>
      <c r="F77" s="350">
        <f>VLOOKUP(B77,'Sept,2013'!$B$6:$AU$109,46,0)</f>
        <v>0</v>
      </c>
      <c r="G77" s="368"/>
      <c r="H77" s="415">
        <v>0.5</v>
      </c>
      <c r="I77" s="352">
        <f t="shared" si="20"/>
        <v>0.5</v>
      </c>
      <c r="J77" s="442"/>
      <c r="K77" s="442"/>
      <c r="L77" s="442"/>
      <c r="M77" s="442"/>
      <c r="N77" s="442"/>
      <c r="O77" s="452"/>
      <c r="P77" s="452"/>
      <c r="Q77" s="382"/>
      <c r="R77" s="382"/>
      <c r="S77" s="382"/>
      <c r="T77" s="382"/>
      <c r="U77" s="382"/>
      <c r="V77" s="403"/>
      <c r="W77" s="403"/>
      <c r="X77" s="211"/>
      <c r="Y77" s="382"/>
      <c r="Z77" s="382"/>
      <c r="AA77" s="383"/>
      <c r="AB77" s="383"/>
      <c r="AC77" s="410"/>
      <c r="AD77" s="410"/>
      <c r="AE77" s="442"/>
      <c r="AF77" s="442"/>
      <c r="AG77" s="442"/>
      <c r="AH77" s="442"/>
      <c r="AI77" s="442"/>
      <c r="AJ77" s="356">
        <f t="shared" si="21"/>
        <v>0</v>
      </c>
      <c r="AK77" s="357">
        <f t="shared" si="23"/>
        <v>0.5</v>
      </c>
      <c r="AL77" s="462">
        <f t="shared" si="24"/>
        <v>0</v>
      </c>
      <c r="AM77" s="460">
        <f t="shared" si="25"/>
        <v>0.5</v>
      </c>
      <c r="AN77" s="358"/>
    </row>
    <row r="78" spans="1:40" x14ac:dyDescent="0.25">
      <c r="A78" s="339">
        <v>11</v>
      </c>
      <c r="B78" s="340"/>
      <c r="C78" s="341" t="s">
        <v>130</v>
      </c>
      <c r="D78" s="340"/>
      <c r="E78" s="389"/>
      <c r="F78" s="341"/>
      <c r="G78" s="341"/>
      <c r="H78" s="341"/>
      <c r="I78" s="342"/>
      <c r="J78" s="386"/>
      <c r="K78" s="386"/>
      <c r="L78" s="386"/>
      <c r="M78" s="386"/>
      <c r="N78" s="386"/>
      <c r="O78" s="450"/>
      <c r="P78" s="450"/>
      <c r="Q78" s="343"/>
      <c r="R78" s="343"/>
      <c r="S78" s="343"/>
      <c r="T78" s="343"/>
      <c r="U78" s="343"/>
      <c r="V78" s="400"/>
      <c r="W78" s="400"/>
      <c r="X78" s="207"/>
      <c r="Y78" s="343"/>
      <c r="Z78" s="343"/>
      <c r="AA78" s="343"/>
      <c r="AB78" s="343"/>
      <c r="AC78" s="400"/>
      <c r="AD78" s="400"/>
      <c r="AE78" s="468"/>
      <c r="AF78" s="468"/>
      <c r="AG78" s="468"/>
      <c r="AH78" s="468"/>
      <c r="AI78" s="468"/>
      <c r="AJ78" s="356">
        <f t="shared" si="21"/>
        <v>0</v>
      </c>
      <c r="AK78" s="357"/>
      <c r="AL78" s="462"/>
      <c r="AM78" s="460"/>
      <c r="AN78" s="358"/>
    </row>
    <row r="79" spans="1:40" x14ac:dyDescent="0.25">
      <c r="A79" s="347">
        <f>A77+1</f>
        <v>63</v>
      </c>
      <c r="B79" s="348" t="s">
        <v>131</v>
      </c>
      <c r="C79" s="371" t="s">
        <v>132</v>
      </c>
      <c r="D79" s="349" t="s">
        <v>56</v>
      </c>
      <c r="E79" s="388">
        <v>40098</v>
      </c>
      <c r="F79" s="350">
        <f>VLOOKUP(B79,'Sept,2013'!$B$6:$AU$109,46,0)</f>
        <v>7</v>
      </c>
      <c r="G79" s="350"/>
      <c r="H79" s="351">
        <v>1</v>
      </c>
      <c r="I79" s="352">
        <f>F79+G79+H79</f>
        <v>8</v>
      </c>
      <c r="J79" s="409"/>
      <c r="K79" s="409"/>
      <c r="L79" s="409"/>
      <c r="M79" s="409"/>
      <c r="N79" s="409"/>
      <c r="O79" s="451"/>
      <c r="P79" s="451"/>
      <c r="Q79" s="353"/>
      <c r="R79" s="353"/>
      <c r="S79" s="353"/>
      <c r="T79" s="353">
        <v>1</v>
      </c>
      <c r="U79" s="353"/>
      <c r="V79" s="401"/>
      <c r="W79" s="401"/>
      <c r="X79" s="206"/>
      <c r="Y79" s="353"/>
      <c r="Z79" s="353"/>
      <c r="AA79" s="354"/>
      <c r="AB79" s="354"/>
      <c r="AC79" s="404"/>
      <c r="AD79" s="404"/>
      <c r="AE79" s="409"/>
      <c r="AF79" s="409"/>
      <c r="AG79" s="409"/>
      <c r="AH79" s="409"/>
      <c r="AI79" s="409"/>
      <c r="AJ79" s="356">
        <f t="shared" si="21"/>
        <v>1</v>
      </c>
      <c r="AK79" s="357">
        <f t="shared" si="23"/>
        <v>7</v>
      </c>
      <c r="AL79" s="462">
        <f t="shared" si="24"/>
        <v>0</v>
      </c>
      <c r="AM79" s="460">
        <f t="shared" si="25"/>
        <v>7</v>
      </c>
      <c r="AN79" s="358"/>
    </row>
    <row r="80" spans="1:40" x14ac:dyDescent="0.25">
      <c r="A80" s="339">
        <v>12</v>
      </c>
      <c r="B80" s="340"/>
      <c r="C80" s="341" t="s">
        <v>133</v>
      </c>
      <c r="D80" s="340"/>
      <c r="E80" s="389"/>
      <c r="F80" s="341"/>
      <c r="G80" s="341"/>
      <c r="H80" s="341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  <c r="AA80" s="342"/>
      <c r="AB80" s="342"/>
      <c r="AC80" s="342"/>
      <c r="AD80" s="342"/>
      <c r="AE80" s="238"/>
      <c r="AF80" s="238"/>
      <c r="AG80" s="238"/>
      <c r="AH80" s="238"/>
      <c r="AI80" s="238"/>
      <c r="AJ80" s="342"/>
      <c r="AK80" s="342"/>
      <c r="AL80" s="342"/>
      <c r="AM80" s="342"/>
      <c r="AN80" s="342"/>
    </row>
    <row r="81" spans="1:40" x14ac:dyDescent="0.25">
      <c r="A81" s="347">
        <f>A79+1</f>
        <v>64</v>
      </c>
      <c r="B81" s="348" t="s">
        <v>134</v>
      </c>
      <c r="C81" s="372" t="s">
        <v>135</v>
      </c>
      <c r="D81" s="349" t="s">
        <v>64</v>
      </c>
      <c r="E81" s="391">
        <v>40476</v>
      </c>
      <c r="F81" s="350">
        <f>VLOOKUP(B81,'Sept,2013'!$B$6:$AU$109,46,0)</f>
        <v>8.5</v>
      </c>
      <c r="G81" s="350"/>
      <c r="H81" s="351">
        <v>1</v>
      </c>
      <c r="I81" s="352">
        <f t="shared" ref="I81:I88" si="26">F81+G81+H81</f>
        <v>9.5</v>
      </c>
      <c r="J81" s="409"/>
      <c r="K81" s="409"/>
      <c r="L81" s="409"/>
      <c r="M81" s="409"/>
      <c r="N81" s="409"/>
      <c r="O81" s="451"/>
      <c r="P81" s="451"/>
      <c r="Q81" s="353"/>
      <c r="R81" s="353"/>
      <c r="S81" s="353"/>
      <c r="T81" s="353"/>
      <c r="U81" s="353"/>
      <c r="V81" s="401"/>
      <c r="W81" s="401"/>
      <c r="X81" s="206"/>
      <c r="Y81" s="353"/>
      <c r="Z81" s="353"/>
      <c r="AA81" s="354"/>
      <c r="AB81" s="354"/>
      <c r="AC81" s="404"/>
      <c r="AD81" s="404"/>
      <c r="AE81" s="409"/>
      <c r="AF81" s="409"/>
      <c r="AG81" s="409"/>
      <c r="AH81" s="409"/>
      <c r="AI81" s="409"/>
      <c r="AJ81" s="356">
        <f t="shared" ref="AJ81:AJ88" si="27">SUM(J81:AI81)</f>
        <v>0</v>
      </c>
      <c r="AK81" s="357">
        <f t="shared" si="23"/>
        <v>9.5</v>
      </c>
      <c r="AL81" s="462">
        <f t="shared" si="24"/>
        <v>0</v>
      </c>
      <c r="AM81" s="460">
        <f t="shared" si="25"/>
        <v>9.5</v>
      </c>
      <c r="AN81" s="358"/>
    </row>
    <row r="82" spans="1:40" s="379" customFormat="1" x14ac:dyDescent="0.25">
      <c r="A82" s="370">
        <f t="shared" ref="A82:A88" si="28">A81+1</f>
        <v>65</v>
      </c>
      <c r="B82" s="365" t="s">
        <v>136</v>
      </c>
      <c r="C82" s="363" t="s">
        <v>137</v>
      </c>
      <c r="D82" s="363" t="s">
        <v>56</v>
      </c>
      <c r="E82" s="391">
        <v>40973</v>
      </c>
      <c r="F82" s="350">
        <f>VLOOKUP(B82,'Sept,2013'!$B$6:$AU$109,46,0)</f>
        <v>7.5</v>
      </c>
      <c r="G82" s="364"/>
      <c r="H82" s="377">
        <v>1</v>
      </c>
      <c r="I82" s="352">
        <f t="shared" si="26"/>
        <v>8.5</v>
      </c>
      <c r="J82" s="409"/>
      <c r="K82" s="409"/>
      <c r="L82" s="409"/>
      <c r="M82" s="409"/>
      <c r="N82" s="409"/>
      <c r="O82" s="451"/>
      <c r="P82" s="451"/>
      <c r="Q82" s="353"/>
      <c r="R82" s="353"/>
      <c r="S82" s="353"/>
      <c r="T82" s="353"/>
      <c r="U82" s="353"/>
      <c r="V82" s="401"/>
      <c r="W82" s="401"/>
      <c r="X82" s="206"/>
      <c r="Y82" s="353"/>
      <c r="Z82" s="353"/>
      <c r="AA82" s="354"/>
      <c r="AB82" s="354">
        <v>1</v>
      </c>
      <c r="AC82" s="404"/>
      <c r="AD82" s="404"/>
      <c r="AE82" s="409"/>
      <c r="AF82" s="409"/>
      <c r="AG82" s="409"/>
      <c r="AH82" s="409"/>
      <c r="AI82" s="409"/>
      <c r="AJ82" s="356">
        <f t="shared" si="27"/>
        <v>1</v>
      </c>
      <c r="AK82" s="357">
        <f t="shared" si="23"/>
        <v>7.5</v>
      </c>
      <c r="AL82" s="462">
        <f t="shared" si="24"/>
        <v>0</v>
      </c>
      <c r="AM82" s="460">
        <f t="shared" si="25"/>
        <v>7.5</v>
      </c>
      <c r="AN82" s="358"/>
    </row>
    <row r="83" spans="1:40" s="379" customFormat="1" x14ac:dyDescent="0.25">
      <c r="A83" s="370">
        <f t="shared" si="28"/>
        <v>66</v>
      </c>
      <c r="B83" s="365" t="s">
        <v>138</v>
      </c>
      <c r="C83" s="363" t="s">
        <v>139</v>
      </c>
      <c r="D83" s="363" t="s">
        <v>56</v>
      </c>
      <c r="E83" s="391">
        <v>40973</v>
      </c>
      <c r="F83" s="350">
        <f>VLOOKUP(B83,'Sept,2013'!$B$6:$AU$109,46,0)</f>
        <v>1.5</v>
      </c>
      <c r="G83" s="364"/>
      <c r="H83" s="377">
        <v>1</v>
      </c>
      <c r="I83" s="352">
        <f t="shared" si="26"/>
        <v>2.5</v>
      </c>
      <c r="J83" s="409"/>
      <c r="K83" s="409"/>
      <c r="L83" s="409"/>
      <c r="M83" s="409"/>
      <c r="N83" s="409"/>
      <c r="O83" s="451"/>
      <c r="P83" s="451"/>
      <c r="Q83" s="353"/>
      <c r="R83" s="353">
        <v>0.5</v>
      </c>
      <c r="S83" s="353"/>
      <c r="T83" s="353"/>
      <c r="U83" s="353">
        <v>1</v>
      </c>
      <c r="V83" s="401"/>
      <c r="W83" s="401"/>
      <c r="X83" s="206"/>
      <c r="Y83" s="353"/>
      <c r="Z83" s="353"/>
      <c r="AA83" s="354"/>
      <c r="AB83" s="354"/>
      <c r="AC83" s="404"/>
      <c r="AD83" s="404"/>
      <c r="AE83" s="409"/>
      <c r="AF83" s="409"/>
      <c r="AG83" s="409"/>
      <c r="AH83" s="409"/>
      <c r="AI83" s="409"/>
      <c r="AJ83" s="356">
        <f t="shared" si="27"/>
        <v>1.5</v>
      </c>
      <c r="AK83" s="357">
        <f t="shared" si="23"/>
        <v>1</v>
      </c>
      <c r="AL83" s="462">
        <f t="shared" si="24"/>
        <v>0</v>
      </c>
      <c r="AM83" s="460">
        <f t="shared" si="25"/>
        <v>1</v>
      </c>
      <c r="AN83" s="358"/>
    </row>
    <row r="84" spans="1:40" x14ac:dyDescent="0.25">
      <c r="A84" s="370">
        <f t="shared" si="28"/>
        <v>67</v>
      </c>
      <c r="B84" s="348" t="s">
        <v>140</v>
      </c>
      <c r="C84" s="362" t="s">
        <v>141</v>
      </c>
      <c r="D84" s="349" t="s">
        <v>56</v>
      </c>
      <c r="E84" s="391">
        <v>40742</v>
      </c>
      <c r="F84" s="350">
        <f>VLOOKUP(B84,'Sept,2013'!$B$6:$AU$109,46,0)</f>
        <v>3</v>
      </c>
      <c r="G84" s="350"/>
      <c r="H84" s="351">
        <v>1</v>
      </c>
      <c r="I84" s="352">
        <f t="shared" si="26"/>
        <v>4</v>
      </c>
      <c r="J84" s="409"/>
      <c r="K84" s="409"/>
      <c r="L84" s="409"/>
      <c r="M84" s="409"/>
      <c r="N84" s="409"/>
      <c r="O84" s="451"/>
      <c r="P84" s="451"/>
      <c r="Q84" s="353"/>
      <c r="R84" s="353"/>
      <c r="S84" s="353"/>
      <c r="T84" s="353"/>
      <c r="U84" s="353"/>
      <c r="V84" s="401"/>
      <c r="W84" s="401"/>
      <c r="X84" s="206"/>
      <c r="Y84" s="353"/>
      <c r="Z84" s="353"/>
      <c r="AA84" s="354"/>
      <c r="AB84" s="354"/>
      <c r="AC84" s="404"/>
      <c r="AD84" s="404"/>
      <c r="AE84" s="409"/>
      <c r="AF84" s="409"/>
      <c r="AG84" s="409"/>
      <c r="AH84" s="409"/>
      <c r="AI84" s="409"/>
      <c r="AJ84" s="356">
        <f t="shared" si="27"/>
        <v>0</v>
      </c>
      <c r="AK84" s="357">
        <f t="shared" si="23"/>
        <v>4</v>
      </c>
      <c r="AL84" s="462">
        <f t="shared" si="24"/>
        <v>0</v>
      </c>
      <c r="AM84" s="460">
        <f t="shared" si="25"/>
        <v>4</v>
      </c>
      <c r="AN84" s="358"/>
    </row>
    <row r="85" spans="1:40" x14ac:dyDescent="0.25">
      <c r="A85" s="370">
        <f t="shared" si="28"/>
        <v>68</v>
      </c>
      <c r="B85" s="375" t="s">
        <v>224</v>
      </c>
      <c r="C85" s="372" t="s">
        <v>144</v>
      </c>
      <c r="D85" s="349" t="s">
        <v>56</v>
      </c>
      <c r="E85" s="391">
        <v>41232</v>
      </c>
      <c r="F85" s="350">
        <f>VLOOKUP(B85,'Sept,2013'!$B$6:$AU$109,46,0)</f>
        <v>6</v>
      </c>
      <c r="G85" s="350"/>
      <c r="H85" s="351">
        <v>1</v>
      </c>
      <c r="I85" s="352">
        <f t="shared" si="26"/>
        <v>7</v>
      </c>
      <c r="J85" s="409"/>
      <c r="K85" s="409"/>
      <c r="L85" s="409"/>
      <c r="M85" s="409"/>
      <c r="N85" s="409"/>
      <c r="O85" s="451"/>
      <c r="P85" s="451"/>
      <c r="Q85" s="353"/>
      <c r="R85" s="353"/>
      <c r="S85" s="353"/>
      <c r="T85" s="353"/>
      <c r="U85" s="353"/>
      <c r="V85" s="401"/>
      <c r="W85" s="401"/>
      <c r="X85" s="206"/>
      <c r="Y85" s="353"/>
      <c r="Z85" s="353"/>
      <c r="AA85" s="354"/>
      <c r="AB85" s="354"/>
      <c r="AC85" s="404"/>
      <c r="AD85" s="404"/>
      <c r="AE85" s="409"/>
      <c r="AF85" s="409"/>
      <c r="AG85" s="409"/>
      <c r="AH85" s="409"/>
      <c r="AI85" s="409"/>
      <c r="AJ85" s="356">
        <f t="shared" si="27"/>
        <v>0</v>
      </c>
      <c r="AK85" s="357">
        <f t="shared" si="23"/>
        <v>7</v>
      </c>
      <c r="AL85" s="462">
        <f t="shared" si="24"/>
        <v>0</v>
      </c>
      <c r="AM85" s="460">
        <f t="shared" si="25"/>
        <v>7</v>
      </c>
      <c r="AN85" s="358"/>
    </row>
    <row r="86" spans="1:40" x14ac:dyDescent="0.25">
      <c r="A86" s="370">
        <f t="shared" si="28"/>
        <v>69</v>
      </c>
      <c r="B86" s="380" t="s">
        <v>209</v>
      </c>
      <c r="C86" s="397" t="s">
        <v>186</v>
      </c>
      <c r="D86" s="349" t="s">
        <v>56</v>
      </c>
      <c r="E86" s="391">
        <v>41246</v>
      </c>
      <c r="F86" s="350">
        <f>VLOOKUP(B86,'Sept,2013'!$B$6:$AU$109,46,0)</f>
        <v>0.5</v>
      </c>
      <c r="G86" s="368"/>
      <c r="H86" s="351">
        <v>1</v>
      </c>
      <c r="I86" s="352">
        <f t="shared" si="26"/>
        <v>1.5</v>
      </c>
      <c r="J86" s="442"/>
      <c r="K86" s="442"/>
      <c r="L86" s="442"/>
      <c r="M86" s="442"/>
      <c r="N86" s="442"/>
      <c r="O86" s="452"/>
      <c r="P86" s="452"/>
      <c r="Q86" s="382"/>
      <c r="R86" s="382"/>
      <c r="S86" s="382"/>
      <c r="T86" s="382"/>
      <c r="U86" s="382"/>
      <c r="V86" s="403"/>
      <c r="W86" s="403"/>
      <c r="X86" s="211"/>
      <c r="Y86" s="382"/>
      <c r="Z86" s="382"/>
      <c r="AA86" s="383"/>
      <c r="AB86" s="383"/>
      <c r="AC86" s="410"/>
      <c r="AD86" s="410"/>
      <c r="AE86" s="442"/>
      <c r="AF86" s="442"/>
      <c r="AG86" s="442"/>
      <c r="AH86" s="442"/>
      <c r="AI86" s="442"/>
      <c r="AJ86" s="356">
        <f t="shared" si="27"/>
        <v>0</v>
      </c>
      <c r="AK86" s="357">
        <f t="shared" si="23"/>
        <v>1.5</v>
      </c>
      <c r="AL86" s="462">
        <f t="shared" si="24"/>
        <v>0</v>
      </c>
      <c r="AM86" s="460">
        <f t="shared" si="25"/>
        <v>1.5</v>
      </c>
      <c r="AN86" s="358"/>
    </row>
    <row r="87" spans="1:40" x14ac:dyDescent="0.25">
      <c r="A87" s="370">
        <f t="shared" si="28"/>
        <v>70</v>
      </c>
      <c r="B87" s="380" t="s">
        <v>210</v>
      </c>
      <c r="C87" s="397" t="s">
        <v>187</v>
      </c>
      <c r="D87" s="349" t="s">
        <v>56</v>
      </c>
      <c r="E87" s="391">
        <v>41246</v>
      </c>
      <c r="F87" s="350">
        <f>VLOOKUP(B87,'Sept,2013'!$B$6:$AU$109,46,0)</f>
        <v>5</v>
      </c>
      <c r="G87" s="368"/>
      <c r="H87" s="351">
        <v>1</v>
      </c>
      <c r="I87" s="352">
        <f t="shared" si="26"/>
        <v>6</v>
      </c>
      <c r="J87" s="442"/>
      <c r="K87" s="442"/>
      <c r="L87" s="442"/>
      <c r="M87" s="442"/>
      <c r="N87" s="442"/>
      <c r="O87" s="452"/>
      <c r="P87" s="452"/>
      <c r="Q87" s="382"/>
      <c r="R87" s="382"/>
      <c r="S87" s="382"/>
      <c r="T87" s="382"/>
      <c r="U87" s="382"/>
      <c r="V87" s="403"/>
      <c r="W87" s="403"/>
      <c r="X87" s="211"/>
      <c r="Y87" s="382"/>
      <c r="Z87" s="382"/>
      <c r="AA87" s="383"/>
      <c r="AB87" s="383"/>
      <c r="AC87" s="410"/>
      <c r="AD87" s="410"/>
      <c r="AE87" s="442"/>
      <c r="AF87" s="442"/>
      <c r="AG87" s="442"/>
      <c r="AH87" s="442"/>
      <c r="AI87" s="442"/>
      <c r="AJ87" s="356">
        <f t="shared" si="27"/>
        <v>0</v>
      </c>
      <c r="AK87" s="357">
        <f t="shared" si="23"/>
        <v>6</v>
      </c>
      <c r="AL87" s="462">
        <f t="shared" si="24"/>
        <v>0</v>
      </c>
      <c r="AM87" s="460">
        <f t="shared" si="25"/>
        <v>6</v>
      </c>
      <c r="AN87" s="358"/>
    </row>
    <row r="88" spans="1:40" x14ac:dyDescent="0.25">
      <c r="A88" s="370">
        <f t="shared" si="28"/>
        <v>71</v>
      </c>
      <c r="B88" s="380" t="s">
        <v>213</v>
      </c>
      <c r="C88" s="367" t="s">
        <v>153</v>
      </c>
      <c r="D88" s="349" t="s">
        <v>56</v>
      </c>
      <c r="E88" s="391">
        <v>41276</v>
      </c>
      <c r="F88" s="350">
        <f>VLOOKUP(B88,'Sept,2013'!$B$6:$AU$109,46,0)</f>
        <v>6</v>
      </c>
      <c r="G88" s="368"/>
      <c r="H88" s="351">
        <v>1</v>
      </c>
      <c r="I88" s="352">
        <f t="shared" si="26"/>
        <v>7</v>
      </c>
      <c r="J88" s="442"/>
      <c r="K88" s="442"/>
      <c r="L88" s="442"/>
      <c r="M88" s="442"/>
      <c r="N88" s="442"/>
      <c r="O88" s="452"/>
      <c r="P88" s="452"/>
      <c r="Q88" s="382"/>
      <c r="R88" s="382"/>
      <c r="S88" s="382"/>
      <c r="T88" s="382"/>
      <c r="U88" s="382"/>
      <c r="V88" s="403"/>
      <c r="W88" s="403"/>
      <c r="X88" s="211"/>
      <c r="Y88" s="382"/>
      <c r="Z88" s="382"/>
      <c r="AA88" s="383"/>
      <c r="AB88" s="383"/>
      <c r="AC88" s="410"/>
      <c r="AD88" s="410"/>
      <c r="AE88" s="442"/>
      <c r="AF88" s="442"/>
      <c r="AG88" s="442"/>
      <c r="AH88" s="442"/>
      <c r="AI88" s="442"/>
      <c r="AJ88" s="356">
        <f t="shared" si="27"/>
        <v>0</v>
      </c>
      <c r="AK88" s="357">
        <f t="shared" si="23"/>
        <v>7</v>
      </c>
      <c r="AL88" s="462">
        <f t="shared" si="24"/>
        <v>0</v>
      </c>
      <c r="AM88" s="460">
        <f t="shared" si="25"/>
        <v>7</v>
      </c>
      <c r="AN88" s="358"/>
    </row>
    <row r="89" spans="1:40" x14ac:dyDescent="0.25">
      <c r="A89" s="339">
        <v>13</v>
      </c>
      <c r="B89" s="340"/>
      <c r="C89" s="341" t="s">
        <v>154</v>
      </c>
      <c r="D89" s="340"/>
      <c r="E89" s="389"/>
      <c r="F89" s="341"/>
      <c r="G89" s="341"/>
      <c r="H89" s="341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  <c r="AA89" s="342"/>
      <c r="AB89" s="342"/>
      <c r="AC89" s="342"/>
      <c r="AD89" s="342"/>
      <c r="AE89" s="238"/>
      <c r="AF89" s="238"/>
      <c r="AG89" s="238"/>
      <c r="AH89" s="238"/>
      <c r="AI89" s="238"/>
      <c r="AJ89" s="342"/>
      <c r="AK89" s="342"/>
      <c r="AL89" s="342"/>
      <c r="AM89" s="342"/>
      <c r="AN89" s="342"/>
    </row>
    <row r="90" spans="1:40" x14ac:dyDescent="0.25">
      <c r="A90" s="370">
        <f>A88+1</f>
        <v>72</v>
      </c>
      <c r="B90" s="348" t="s">
        <v>214</v>
      </c>
      <c r="C90" s="398" t="s">
        <v>190</v>
      </c>
      <c r="D90" s="349" t="s">
        <v>56</v>
      </c>
      <c r="E90" s="391">
        <v>41246</v>
      </c>
      <c r="F90" s="350">
        <f>VLOOKUP(B90,'Sept,2013'!$B$6:$AU$109,46,0)</f>
        <v>3.5</v>
      </c>
      <c r="G90" s="350"/>
      <c r="H90" s="351">
        <v>1</v>
      </c>
      <c r="I90" s="352">
        <f t="shared" ref="I90:I98" si="29">F90+G90+H90</f>
        <v>4.5</v>
      </c>
      <c r="J90" s="406"/>
      <c r="K90" s="406"/>
      <c r="L90" s="406"/>
      <c r="M90" s="406"/>
      <c r="N90" s="406"/>
      <c r="O90" s="451"/>
      <c r="P90" s="451"/>
      <c r="Q90" s="353"/>
      <c r="R90" s="353"/>
      <c r="S90" s="353"/>
      <c r="T90" s="353"/>
      <c r="U90" s="353"/>
      <c r="V90" s="401"/>
      <c r="W90" s="401"/>
      <c r="X90" s="206"/>
      <c r="Y90" s="353"/>
      <c r="Z90" s="353"/>
      <c r="AA90" s="353"/>
      <c r="AB90" s="353"/>
      <c r="AC90" s="401"/>
      <c r="AD90" s="401"/>
      <c r="AE90" s="406"/>
      <c r="AF90" s="406"/>
      <c r="AG90" s="406"/>
      <c r="AH90" s="406"/>
      <c r="AI90" s="406"/>
      <c r="AJ90" s="356">
        <f t="shared" ref="AJ90:AJ98" si="30">SUM(J90:AI90)</f>
        <v>0</v>
      </c>
      <c r="AK90" s="357">
        <f t="shared" si="23"/>
        <v>4.5</v>
      </c>
      <c r="AL90" s="462">
        <f t="shared" si="24"/>
        <v>0</v>
      </c>
      <c r="AM90" s="460">
        <f t="shared" si="25"/>
        <v>4.5</v>
      </c>
      <c r="AN90" s="358"/>
    </row>
    <row r="91" spans="1:40" x14ac:dyDescent="0.25">
      <c r="A91" s="347">
        <f t="shared" ref="A91:A98" si="31">A90+1</f>
        <v>73</v>
      </c>
      <c r="B91" s="375" t="s">
        <v>155</v>
      </c>
      <c r="C91" s="372" t="s">
        <v>156</v>
      </c>
      <c r="D91" s="349" t="s">
        <v>56</v>
      </c>
      <c r="E91" s="391">
        <v>40287</v>
      </c>
      <c r="F91" s="350">
        <f>VLOOKUP(B91,'Sept,2013'!$B$6:$AU$109,46,0)</f>
        <v>2</v>
      </c>
      <c r="G91" s="350"/>
      <c r="H91" s="351">
        <v>1</v>
      </c>
      <c r="I91" s="352">
        <f t="shared" si="29"/>
        <v>3</v>
      </c>
      <c r="J91" s="406"/>
      <c r="K91" s="406"/>
      <c r="L91" s="406"/>
      <c r="M91" s="406"/>
      <c r="N91" s="406"/>
      <c r="O91" s="451"/>
      <c r="P91" s="451"/>
      <c r="Q91" s="353"/>
      <c r="R91" s="353"/>
      <c r="S91" s="353"/>
      <c r="T91" s="353"/>
      <c r="U91" s="353"/>
      <c r="V91" s="401"/>
      <c r="W91" s="401"/>
      <c r="X91" s="206"/>
      <c r="Y91" s="353"/>
      <c r="Z91" s="353"/>
      <c r="AA91" s="353"/>
      <c r="AB91" s="353"/>
      <c r="AC91" s="401"/>
      <c r="AD91" s="401"/>
      <c r="AE91" s="406"/>
      <c r="AF91" s="406"/>
      <c r="AG91" s="406"/>
      <c r="AH91" s="406"/>
      <c r="AI91" s="406"/>
      <c r="AJ91" s="356">
        <f t="shared" si="30"/>
        <v>0</v>
      </c>
      <c r="AK91" s="357">
        <f t="shared" si="23"/>
        <v>3</v>
      </c>
      <c r="AL91" s="462">
        <f t="shared" si="24"/>
        <v>0</v>
      </c>
      <c r="AM91" s="460">
        <f t="shared" si="25"/>
        <v>3</v>
      </c>
      <c r="AN91" s="358"/>
    </row>
    <row r="92" spans="1:40" x14ac:dyDescent="0.25">
      <c r="A92" s="347">
        <f t="shared" si="31"/>
        <v>74</v>
      </c>
      <c r="B92" s="375" t="s">
        <v>216</v>
      </c>
      <c r="C92" s="372" t="s">
        <v>192</v>
      </c>
      <c r="D92" s="349" t="s">
        <v>56</v>
      </c>
      <c r="E92" s="391">
        <v>41299</v>
      </c>
      <c r="F92" s="350">
        <f>VLOOKUP(B92,'Sept,2013'!$B$6:$AU$109,46,0)</f>
        <v>3.5</v>
      </c>
      <c r="G92" s="350"/>
      <c r="H92" s="351">
        <v>1</v>
      </c>
      <c r="I92" s="352">
        <f t="shared" si="29"/>
        <v>4.5</v>
      </c>
      <c r="J92" s="406"/>
      <c r="K92" s="406"/>
      <c r="L92" s="406"/>
      <c r="M92" s="406"/>
      <c r="N92" s="406"/>
      <c r="O92" s="451"/>
      <c r="P92" s="451"/>
      <c r="Q92" s="353"/>
      <c r="R92" s="353"/>
      <c r="S92" s="353"/>
      <c r="T92" s="353"/>
      <c r="U92" s="353"/>
      <c r="V92" s="401"/>
      <c r="W92" s="401"/>
      <c r="X92" s="206"/>
      <c r="Y92" s="353"/>
      <c r="Z92" s="353"/>
      <c r="AA92" s="353"/>
      <c r="AB92" s="353"/>
      <c r="AC92" s="401"/>
      <c r="AD92" s="401"/>
      <c r="AE92" s="406"/>
      <c r="AF92" s="406"/>
      <c r="AG92" s="406"/>
      <c r="AH92" s="406"/>
      <c r="AI92" s="406">
        <v>1</v>
      </c>
      <c r="AJ92" s="356">
        <f t="shared" si="30"/>
        <v>1</v>
      </c>
      <c r="AK92" s="357">
        <f t="shared" si="23"/>
        <v>3.5</v>
      </c>
      <c r="AL92" s="462">
        <f t="shared" si="24"/>
        <v>0</v>
      </c>
      <c r="AM92" s="460">
        <f t="shared" si="25"/>
        <v>3.5</v>
      </c>
      <c r="AN92" s="358"/>
    </row>
    <row r="93" spans="1:40" x14ac:dyDescent="0.25">
      <c r="A93" s="347">
        <f>A92+1</f>
        <v>75</v>
      </c>
      <c r="B93" s="380" t="s">
        <v>149</v>
      </c>
      <c r="C93" s="367" t="s">
        <v>150</v>
      </c>
      <c r="D93" s="367" t="s">
        <v>56</v>
      </c>
      <c r="E93" s="399">
        <v>39631</v>
      </c>
      <c r="F93" s="350">
        <f>VLOOKUP(B93,'Sept,2013'!$B$6:$AU$109,46,0)</f>
        <v>4</v>
      </c>
      <c r="G93" s="368"/>
      <c r="H93" s="415">
        <v>1</v>
      </c>
      <c r="I93" s="352">
        <f t="shared" si="29"/>
        <v>5</v>
      </c>
      <c r="J93" s="383"/>
      <c r="K93" s="383"/>
      <c r="L93" s="383"/>
      <c r="M93" s="383"/>
      <c r="N93" s="383"/>
      <c r="O93" s="452"/>
      <c r="P93" s="452"/>
      <c r="Q93" s="382"/>
      <c r="R93" s="382"/>
      <c r="S93" s="382"/>
      <c r="T93" s="382"/>
      <c r="U93" s="382"/>
      <c r="V93" s="403"/>
      <c r="W93" s="403"/>
      <c r="X93" s="211"/>
      <c r="Y93" s="382"/>
      <c r="Z93" s="382">
        <v>0.5</v>
      </c>
      <c r="AA93" s="383"/>
      <c r="AB93" s="383"/>
      <c r="AC93" s="410"/>
      <c r="AD93" s="410"/>
      <c r="AE93" s="442"/>
      <c r="AF93" s="442"/>
      <c r="AG93" s="442"/>
      <c r="AH93" s="442"/>
      <c r="AI93" s="442"/>
      <c r="AJ93" s="356">
        <f t="shared" si="30"/>
        <v>0.5</v>
      </c>
      <c r="AK93" s="357">
        <f t="shared" si="23"/>
        <v>4.5</v>
      </c>
      <c r="AL93" s="462">
        <f t="shared" si="24"/>
        <v>0</v>
      </c>
      <c r="AM93" s="460">
        <f t="shared" si="25"/>
        <v>4.5</v>
      </c>
      <c r="AN93" s="358"/>
    </row>
    <row r="94" spans="1:40" x14ac:dyDescent="0.25">
      <c r="A94" s="347">
        <f t="shared" si="31"/>
        <v>76</v>
      </c>
      <c r="B94" s="348" t="s">
        <v>215</v>
      </c>
      <c r="C94" s="372" t="s">
        <v>191</v>
      </c>
      <c r="D94" s="349" t="s">
        <v>99</v>
      </c>
      <c r="E94" s="391">
        <v>41395</v>
      </c>
      <c r="F94" s="350">
        <f>VLOOKUP(B94,'Sept,2013'!$B$6:$AU$109,46,0)</f>
        <v>1</v>
      </c>
      <c r="G94" s="350"/>
      <c r="H94" s="351">
        <v>1</v>
      </c>
      <c r="I94" s="352">
        <f t="shared" si="29"/>
        <v>2</v>
      </c>
      <c r="J94" s="409"/>
      <c r="K94" s="409"/>
      <c r="L94" s="409"/>
      <c r="M94" s="409"/>
      <c r="N94" s="409"/>
      <c r="O94" s="451"/>
      <c r="P94" s="451"/>
      <c r="Q94" s="353"/>
      <c r="R94" s="353"/>
      <c r="S94" s="353"/>
      <c r="T94" s="353"/>
      <c r="U94" s="353"/>
      <c r="V94" s="401"/>
      <c r="W94" s="401"/>
      <c r="X94" s="206"/>
      <c r="Y94" s="353"/>
      <c r="Z94" s="353"/>
      <c r="AA94" s="354"/>
      <c r="AB94" s="354"/>
      <c r="AC94" s="404"/>
      <c r="AD94" s="404"/>
      <c r="AE94" s="409"/>
      <c r="AF94" s="409"/>
      <c r="AG94" s="409"/>
      <c r="AH94" s="409"/>
      <c r="AI94" s="409"/>
      <c r="AJ94" s="356">
        <f t="shared" si="30"/>
        <v>0</v>
      </c>
      <c r="AK94" s="357">
        <f t="shared" si="23"/>
        <v>2</v>
      </c>
      <c r="AL94" s="462">
        <f t="shared" si="24"/>
        <v>0</v>
      </c>
      <c r="AM94" s="460">
        <f t="shared" si="25"/>
        <v>2</v>
      </c>
      <c r="AN94" s="358"/>
    </row>
    <row r="95" spans="1:40" x14ac:dyDescent="0.25">
      <c r="A95" s="347">
        <f t="shared" si="31"/>
        <v>77</v>
      </c>
      <c r="B95" s="380" t="s">
        <v>287</v>
      </c>
      <c r="C95" s="367" t="s">
        <v>288</v>
      </c>
      <c r="D95" s="349" t="s">
        <v>56</v>
      </c>
      <c r="E95" s="399">
        <v>41435</v>
      </c>
      <c r="F95" s="350">
        <f>VLOOKUP(B95,'Sept,2013'!$B$6:$AU$109,46,0)</f>
        <v>1</v>
      </c>
      <c r="G95" s="368"/>
      <c r="H95" s="415">
        <v>1</v>
      </c>
      <c r="I95" s="352">
        <f t="shared" si="29"/>
        <v>2</v>
      </c>
      <c r="J95" s="442">
        <v>1</v>
      </c>
      <c r="K95" s="442">
        <v>1</v>
      </c>
      <c r="L95" s="442">
        <v>1</v>
      </c>
      <c r="M95" s="442"/>
      <c r="N95" s="442"/>
      <c r="O95" s="452"/>
      <c r="P95" s="452"/>
      <c r="Q95" s="382"/>
      <c r="R95" s="382"/>
      <c r="S95" s="382"/>
      <c r="T95" s="382"/>
      <c r="U95" s="382"/>
      <c r="V95" s="403"/>
      <c r="W95" s="403"/>
      <c r="X95" s="211"/>
      <c r="Y95" s="382"/>
      <c r="Z95" s="382"/>
      <c r="AA95" s="383"/>
      <c r="AB95" s="383"/>
      <c r="AC95" s="410"/>
      <c r="AD95" s="410"/>
      <c r="AE95" s="442"/>
      <c r="AF95" s="442"/>
      <c r="AG95" s="442"/>
      <c r="AH95" s="442"/>
      <c r="AI95" s="442"/>
      <c r="AJ95" s="356">
        <f t="shared" si="30"/>
        <v>3</v>
      </c>
      <c r="AK95" s="357">
        <f t="shared" si="23"/>
        <v>-1</v>
      </c>
      <c r="AL95" s="462">
        <f t="shared" si="24"/>
        <v>-1</v>
      </c>
      <c r="AM95" s="460">
        <f t="shared" si="25"/>
        <v>0</v>
      </c>
      <c r="AN95" s="358"/>
    </row>
    <row r="96" spans="1:40" x14ac:dyDescent="0.25">
      <c r="A96" s="429">
        <f>A95+1</f>
        <v>78</v>
      </c>
      <c r="B96" s="380" t="s">
        <v>323</v>
      </c>
      <c r="C96" s="367" t="s">
        <v>324</v>
      </c>
      <c r="D96" s="349" t="s">
        <v>56</v>
      </c>
      <c r="E96" s="399">
        <v>41491</v>
      </c>
      <c r="F96" s="350">
        <v>0</v>
      </c>
      <c r="G96" s="368"/>
      <c r="H96" s="415">
        <v>1</v>
      </c>
      <c r="I96" s="352">
        <f t="shared" si="29"/>
        <v>1</v>
      </c>
      <c r="J96" s="442"/>
      <c r="K96" s="442"/>
      <c r="L96" s="442"/>
      <c r="M96" s="442"/>
      <c r="N96" s="442"/>
      <c r="O96" s="452"/>
      <c r="P96" s="452"/>
      <c r="Q96" s="382"/>
      <c r="R96" s="382"/>
      <c r="S96" s="382"/>
      <c r="T96" s="382"/>
      <c r="U96" s="382"/>
      <c r="V96" s="403"/>
      <c r="W96" s="403"/>
      <c r="X96" s="211">
        <v>0.5</v>
      </c>
      <c r="Y96" s="382">
        <v>0.5</v>
      </c>
      <c r="Z96" s="382"/>
      <c r="AA96" s="383"/>
      <c r="AB96" s="383"/>
      <c r="AC96" s="410"/>
      <c r="AD96" s="410"/>
      <c r="AE96" s="442"/>
      <c r="AF96" s="442"/>
      <c r="AG96" s="442"/>
      <c r="AH96" s="442"/>
      <c r="AI96" s="442"/>
      <c r="AJ96" s="356">
        <f t="shared" si="30"/>
        <v>1</v>
      </c>
      <c r="AK96" s="357">
        <f t="shared" si="23"/>
        <v>0</v>
      </c>
      <c r="AL96" s="462">
        <f t="shared" si="24"/>
        <v>0</v>
      </c>
      <c r="AM96" s="460">
        <f t="shared" si="25"/>
        <v>0</v>
      </c>
      <c r="AN96" s="358"/>
    </row>
    <row r="97" spans="1:40" x14ac:dyDescent="0.25">
      <c r="A97" s="347">
        <f t="shared" si="31"/>
        <v>79</v>
      </c>
      <c r="B97" s="380" t="s">
        <v>326</v>
      </c>
      <c r="C97" s="367" t="s">
        <v>325</v>
      </c>
      <c r="D97" s="349" t="s">
        <v>56</v>
      </c>
      <c r="E97" s="399">
        <v>41505</v>
      </c>
      <c r="F97" s="350">
        <v>0</v>
      </c>
      <c r="G97" s="368"/>
      <c r="H97" s="415">
        <v>0.5</v>
      </c>
      <c r="I97" s="352">
        <f t="shared" si="29"/>
        <v>0.5</v>
      </c>
      <c r="J97" s="442"/>
      <c r="K97" s="442"/>
      <c r="L97" s="442"/>
      <c r="M97" s="442"/>
      <c r="N97" s="442"/>
      <c r="O97" s="452"/>
      <c r="P97" s="452"/>
      <c r="Q97" s="382"/>
      <c r="R97" s="382"/>
      <c r="S97" s="382"/>
      <c r="T97" s="382"/>
      <c r="U97" s="382"/>
      <c r="V97" s="403"/>
      <c r="W97" s="403"/>
      <c r="X97" s="211"/>
      <c r="Y97" s="382"/>
      <c r="Z97" s="382"/>
      <c r="AA97" s="383"/>
      <c r="AB97" s="383"/>
      <c r="AC97" s="410"/>
      <c r="AD97" s="410"/>
      <c r="AE97" s="442"/>
      <c r="AF97" s="442"/>
      <c r="AG97" s="442"/>
      <c r="AH97" s="442"/>
      <c r="AI97" s="442"/>
      <c r="AJ97" s="356">
        <f t="shared" si="30"/>
        <v>0</v>
      </c>
      <c r="AK97" s="357">
        <f t="shared" si="23"/>
        <v>0.5</v>
      </c>
      <c r="AL97" s="462">
        <f t="shared" si="24"/>
        <v>0</v>
      </c>
      <c r="AM97" s="460">
        <f t="shared" si="25"/>
        <v>0.5</v>
      </c>
      <c r="AN97" s="358"/>
    </row>
    <row r="98" spans="1:40" x14ac:dyDescent="0.25">
      <c r="A98" s="347">
        <f t="shared" si="31"/>
        <v>80</v>
      </c>
      <c r="B98" s="348" t="s">
        <v>222</v>
      </c>
      <c r="C98" s="398" t="s">
        <v>173</v>
      </c>
      <c r="D98" s="349" t="s">
        <v>56</v>
      </c>
      <c r="E98" s="391">
        <v>41325</v>
      </c>
      <c r="F98" s="350">
        <f>VLOOKUP(B98,'Sept,2013'!$B$6:$AU$109,46,0)</f>
        <v>3.5</v>
      </c>
      <c r="G98" s="350"/>
      <c r="H98" s="351">
        <v>1</v>
      </c>
      <c r="I98" s="352">
        <f t="shared" si="29"/>
        <v>4.5</v>
      </c>
      <c r="J98" s="408"/>
      <c r="K98" s="408"/>
      <c r="L98" s="408"/>
      <c r="M98" s="408"/>
      <c r="N98" s="408"/>
      <c r="O98" s="452"/>
      <c r="P98" s="452"/>
      <c r="Q98" s="382"/>
      <c r="R98" s="382"/>
      <c r="S98" s="382"/>
      <c r="T98" s="382"/>
      <c r="U98" s="382"/>
      <c r="V98" s="403"/>
      <c r="W98" s="403"/>
      <c r="X98" s="211"/>
      <c r="Y98" s="382"/>
      <c r="Z98" s="382"/>
      <c r="AA98" s="382"/>
      <c r="AB98" s="382"/>
      <c r="AC98" s="403"/>
      <c r="AD98" s="403"/>
      <c r="AE98" s="408">
        <v>1</v>
      </c>
      <c r="AF98" s="408"/>
      <c r="AG98" s="408"/>
      <c r="AH98" s="408"/>
      <c r="AI98" s="408"/>
      <c r="AJ98" s="356">
        <f t="shared" si="30"/>
        <v>1</v>
      </c>
      <c r="AK98" s="357">
        <f t="shared" si="23"/>
        <v>3.5</v>
      </c>
      <c r="AL98" s="462">
        <f t="shared" si="24"/>
        <v>0</v>
      </c>
      <c r="AM98" s="460">
        <f t="shared" si="25"/>
        <v>3.5</v>
      </c>
      <c r="AN98" s="358"/>
    </row>
    <row r="99" spans="1:40" x14ac:dyDescent="0.25">
      <c r="A99" s="339">
        <v>14</v>
      </c>
      <c r="B99" s="340"/>
      <c r="C99" s="341" t="s">
        <v>159</v>
      </c>
      <c r="D99" s="340"/>
      <c r="E99" s="389"/>
      <c r="F99" s="341"/>
      <c r="G99" s="341"/>
      <c r="H99" s="341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  <c r="AD99" s="342"/>
      <c r="AE99" s="238"/>
      <c r="AF99" s="238"/>
      <c r="AG99" s="238"/>
      <c r="AH99" s="238"/>
      <c r="AI99" s="238"/>
      <c r="AJ99" s="342"/>
      <c r="AK99" s="342"/>
      <c r="AL99" s="342"/>
      <c r="AM99" s="342"/>
      <c r="AN99" s="342"/>
    </row>
    <row r="100" spans="1:40" x14ac:dyDescent="0.25">
      <c r="A100" s="347">
        <f>A98+1</f>
        <v>81</v>
      </c>
      <c r="B100" s="348" t="s">
        <v>160</v>
      </c>
      <c r="C100" s="371" t="s">
        <v>161</v>
      </c>
      <c r="D100" s="349" t="s">
        <v>56</v>
      </c>
      <c r="E100" s="391">
        <v>39741</v>
      </c>
      <c r="F100" s="350">
        <f>VLOOKUP(B100,'Sept,2013'!$B$6:$AU$109,46,0)</f>
        <v>1</v>
      </c>
      <c r="G100" s="350"/>
      <c r="H100" s="351">
        <v>1</v>
      </c>
      <c r="I100" s="352">
        <f t="shared" ref="I100:I108" si="32">F100+G100+H100</f>
        <v>2</v>
      </c>
      <c r="J100" s="409"/>
      <c r="K100" s="409"/>
      <c r="L100" s="409"/>
      <c r="M100" s="409"/>
      <c r="N100" s="409"/>
      <c r="O100" s="451"/>
      <c r="P100" s="451"/>
      <c r="Q100" s="353"/>
      <c r="R100" s="353"/>
      <c r="S100" s="353"/>
      <c r="T100" s="353"/>
      <c r="U100" s="353"/>
      <c r="V100" s="401"/>
      <c r="W100" s="401"/>
      <c r="X100" s="206">
        <v>0.5</v>
      </c>
      <c r="Y100" s="353"/>
      <c r="Z100" s="353"/>
      <c r="AA100" s="354"/>
      <c r="AB100" s="354"/>
      <c r="AC100" s="404"/>
      <c r="AD100" s="404"/>
      <c r="AE100" s="409"/>
      <c r="AF100" s="409"/>
      <c r="AG100" s="409">
        <v>0.5</v>
      </c>
      <c r="AH100" s="409"/>
      <c r="AI100" s="409"/>
      <c r="AJ100" s="356">
        <f t="shared" ref="AJ100:AJ108" si="33">SUM(J100:AI100)</f>
        <v>1</v>
      </c>
      <c r="AK100" s="357">
        <f t="shared" si="23"/>
        <v>1</v>
      </c>
      <c r="AL100" s="462">
        <f t="shared" si="24"/>
        <v>0</v>
      </c>
      <c r="AM100" s="460">
        <f>AK100-AL100</f>
        <v>1</v>
      </c>
      <c r="AN100" s="358"/>
    </row>
    <row r="101" spans="1:40" x14ac:dyDescent="0.25">
      <c r="A101" s="347">
        <f t="shared" ref="A101:A108" si="34">A100+1</f>
        <v>82</v>
      </c>
      <c r="B101" s="348" t="s">
        <v>219</v>
      </c>
      <c r="C101" s="371" t="s">
        <v>162</v>
      </c>
      <c r="D101" s="349" t="s">
        <v>56</v>
      </c>
      <c r="E101" s="391">
        <v>41276</v>
      </c>
      <c r="F101" s="350">
        <f>VLOOKUP(B101,'Sept,2013'!$B$6:$AU$109,46,0)</f>
        <v>5</v>
      </c>
      <c r="G101" s="350"/>
      <c r="H101" s="351">
        <v>1</v>
      </c>
      <c r="I101" s="352">
        <f t="shared" si="32"/>
        <v>6</v>
      </c>
      <c r="J101" s="409">
        <v>0.5</v>
      </c>
      <c r="K101" s="409"/>
      <c r="L101" s="409"/>
      <c r="M101" s="409"/>
      <c r="N101" s="409"/>
      <c r="O101" s="451"/>
      <c r="P101" s="451"/>
      <c r="Q101" s="353"/>
      <c r="R101" s="353"/>
      <c r="S101" s="353"/>
      <c r="T101" s="353"/>
      <c r="U101" s="353"/>
      <c r="V101" s="401"/>
      <c r="W101" s="401"/>
      <c r="X101" s="206"/>
      <c r="Y101" s="353"/>
      <c r="Z101" s="353"/>
      <c r="AA101" s="354"/>
      <c r="AB101" s="354"/>
      <c r="AC101" s="404"/>
      <c r="AD101" s="404"/>
      <c r="AE101" s="409"/>
      <c r="AF101" s="409"/>
      <c r="AG101" s="409"/>
      <c r="AH101" s="409"/>
      <c r="AI101" s="409"/>
      <c r="AJ101" s="356">
        <f t="shared" si="33"/>
        <v>0.5</v>
      </c>
      <c r="AK101" s="357">
        <f t="shared" si="23"/>
        <v>5.5</v>
      </c>
      <c r="AL101" s="462">
        <f t="shared" si="24"/>
        <v>0</v>
      </c>
      <c r="AM101" s="460">
        <f t="shared" si="25"/>
        <v>5.5</v>
      </c>
      <c r="AN101" s="358"/>
    </row>
    <row r="102" spans="1:40" x14ac:dyDescent="0.25">
      <c r="A102" s="347">
        <f t="shared" si="34"/>
        <v>83</v>
      </c>
      <c r="B102" s="348" t="s">
        <v>220</v>
      </c>
      <c r="C102" s="371" t="s">
        <v>163</v>
      </c>
      <c r="D102" s="349" t="s">
        <v>56</v>
      </c>
      <c r="E102" s="391">
        <v>41276</v>
      </c>
      <c r="F102" s="350">
        <f>VLOOKUP(B102,'Sept,2013'!$B$6:$AU$109,46,0)</f>
        <v>2.5</v>
      </c>
      <c r="G102" s="350"/>
      <c r="H102" s="351">
        <v>1</v>
      </c>
      <c r="I102" s="352">
        <f t="shared" si="32"/>
        <v>3.5</v>
      </c>
      <c r="J102" s="409"/>
      <c r="K102" s="409"/>
      <c r="L102" s="409"/>
      <c r="M102" s="409"/>
      <c r="N102" s="409"/>
      <c r="O102" s="451"/>
      <c r="P102" s="451"/>
      <c r="Q102" s="353"/>
      <c r="R102" s="353">
        <v>0.5</v>
      </c>
      <c r="S102" s="353"/>
      <c r="T102" s="353"/>
      <c r="U102" s="353">
        <v>0.5</v>
      </c>
      <c r="V102" s="401"/>
      <c r="W102" s="401"/>
      <c r="X102" s="206"/>
      <c r="Y102" s="353"/>
      <c r="Z102" s="353"/>
      <c r="AA102" s="354"/>
      <c r="AB102" s="354"/>
      <c r="AC102" s="404"/>
      <c r="AD102" s="404"/>
      <c r="AE102" s="409"/>
      <c r="AF102" s="409"/>
      <c r="AG102" s="409"/>
      <c r="AH102" s="409"/>
      <c r="AI102" s="409"/>
      <c r="AJ102" s="356">
        <f t="shared" si="33"/>
        <v>1</v>
      </c>
      <c r="AK102" s="357">
        <f t="shared" si="23"/>
        <v>2.5</v>
      </c>
      <c r="AL102" s="462">
        <f t="shared" si="24"/>
        <v>0</v>
      </c>
      <c r="AM102" s="460">
        <f t="shared" si="25"/>
        <v>2.5</v>
      </c>
      <c r="AN102" s="358"/>
    </row>
    <row r="103" spans="1:40" x14ac:dyDescent="0.25">
      <c r="A103" s="347">
        <f t="shared" si="34"/>
        <v>84</v>
      </c>
      <c r="B103" s="375" t="s">
        <v>128</v>
      </c>
      <c r="C103" s="349" t="s">
        <v>129</v>
      </c>
      <c r="D103" s="349" t="s">
        <v>99</v>
      </c>
      <c r="E103" s="388">
        <v>41037</v>
      </c>
      <c r="F103" s="350">
        <f>VLOOKUP(B103,'Sept,2013'!$B$6:$AU$109,46,0)</f>
        <v>2</v>
      </c>
      <c r="G103" s="350"/>
      <c r="H103" s="351">
        <v>1</v>
      </c>
      <c r="I103" s="352">
        <f t="shared" si="32"/>
        <v>3</v>
      </c>
      <c r="J103" s="354"/>
      <c r="K103" s="354"/>
      <c r="L103" s="354"/>
      <c r="M103" s="354"/>
      <c r="N103" s="354"/>
      <c r="O103" s="451"/>
      <c r="P103" s="451"/>
      <c r="Q103" s="353"/>
      <c r="R103" s="353"/>
      <c r="S103" s="353"/>
      <c r="T103" s="353"/>
      <c r="U103" s="353"/>
      <c r="V103" s="401"/>
      <c r="W103" s="401"/>
      <c r="X103" s="206"/>
      <c r="Y103" s="353"/>
      <c r="Z103" s="353"/>
      <c r="AA103" s="354"/>
      <c r="AB103" s="354"/>
      <c r="AC103" s="404"/>
      <c r="AD103" s="404"/>
      <c r="AE103" s="409"/>
      <c r="AF103" s="409"/>
      <c r="AG103" s="409"/>
      <c r="AH103" s="409"/>
      <c r="AI103" s="409"/>
      <c r="AJ103" s="356">
        <f t="shared" si="33"/>
        <v>0</v>
      </c>
      <c r="AK103" s="357">
        <f t="shared" si="23"/>
        <v>3</v>
      </c>
      <c r="AL103" s="462">
        <f t="shared" si="24"/>
        <v>0</v>
      </c>
      <c r="AM103" s="460">
        <f t="shared" si="25"/>
        <v>3</v>
      </c>
      <c r="AN103" s="358"/>
    </row>
    <row r="104" spans="1:40" x14ac:dyDescent="0.25">
      <c r="A104" s="347">
        <f t="shared" si="34"/>
        <v>85</v>
      </c>
      <c r="B104" s="348" t="s">
        <v>221</v>
      </c>
      <c r="C104" s="398" t="s">
        <v>183</v>
      </c>
      <c r="D104" s="349" t="s">
        <v>56</v>
      </c>
      <c r="E104" s="391">
        <v>41267</v>
      </c>
      <c r="F104" s="350">
        <f>VLOOKUP(B104,'Sept,2013'!$B$6:$AU$109,46,0)</f>
        <v>4</v>
      </c>
      <c r="G104" s="350"/>
      <c r="H104" s="351">
        <v>1</v>
      </c>
      <c r="I104" s="352">
        <f t="shared" si="32"/>
        <v>5</v>
      </c>
      <c r="J104" s="408"/>
      <c r="K104" s="408"/>
      <c r="L104" s="408"/>
      <c r="M104" s="408"/>
      <c r="N104" s="408"/>
      <c r="O104" s="452"/>
      <c r="P104" s="452"/>
      <c r="Q104" s="382"/>
      <c r="R104" s="382"/>
      <c r="S104" s="382"/>
      <c r="T104" s="382"/>
      <c r="U104" s="382"/>
      <c r="V104" s="403"/>
      <c r="W104" s="403"/>
      <c r="X104" s="211"/>
      <c r="Y104" s="382"/>
      <c r="Z104" s="382"/>
      <c r="AA104" s="382"/>
      <c r="AB104" s="382"/>
      <c r="AC104" s="403"/>
      <c r="AD104" s="403"/>
      <c r="AE104" s="408"/>
      <c r="AF104" s="408"/>
      <c r="AG104" s="408"/>
      <c r="AH104" s="408"/>
      <c r="AI104" s="408"/>
      <c r="AJ104" s="356">
        <f t="shared" si="33"/>
        <v>0</v>
      </c>
      <c r="AK104" s="357">
        <f t="shared" si="23"/>
        <v>5</v>
      </c>
      <c r="AL104" s="462">
        <f t="shared" si="24"/>
        <v>0</v>
      </c>
      <c r="AM104" s="460">
        <f t="shared" si="25"/>
        <v>5</v>
      </c>
      <c r="AN104" s="358"/>
    </row>
    <row r="105" spans="1:40" x14ac:dyDescent="0.25">
      <c r="A105" s="347">
        <f t="shared" si="34"/>
        <v>86</v>
      </c>
      <c r="B105" s="348" t="s">
        <v>57</v>
      </c>
      <c r="C105" s="371" t="s">
        <v>58</v>
      </c>
      <c r="D105" s="349" t="s">
        <v>56</v>
      </c>
      <c r="E105" s="388">
        <v>39573</v>
      </c>
      <c r="F105" s="350">
        <f>VLOOKUP(B105,'Sept,2013'!$B$6:$AU$109,46,0)</f>
        <v>5</v>
      </c>
      <c r="G105" s="350"/>
      <c r="H105" s="351">
        <v>1</v>
      </c>
      <c r="I105" s="352">
        <f t="shared" si="32"/>
        <v>6</v>
      </c>
      <c r="J105" s="354"/>
      <c r="K105" s="354"/>
      <c r="L105" s="354"/>
      <c r="M105" s="354"/>
      <c r="N105" s="354"/>
      <c r="O105" s="451"/>
      <c r="P105" s="451"/>
      <c r="Q105" s="353"/>
      <c r="R105" s="353"/>
      <c r="S105" s="353"/>
      <c r="T105" s="353"/>
      <c r="U105" s="353"/>
      <c r="V105" s="401"/>
      <c r="W105" s="401"/>
      <c r="X105" s="206"/>
      <c r="Y105" s="353"/>
      <c r="Z105" s="353"/>
      <c r="AA105" s="354"/>
      <c r="AB105" s="354"/>
      <c r="AC105" s="404"/>
      <c r="AD105" s="404"/>
      <c r="AE105" s="409"/>
      <c r="AF105" s="409"/>
      <c r="AG105" s="409"/>
      <c r="AH105" s="409"/>
      <c r="AI105" s="409"/>
      <c r="AJ105" s="356">
        <f t="shared" si="33"/>
        <v>0</v>
      </c>
      <c r="AK105" s="357">
        <f t="shared" si="23"/>
        <v>6</v>
      </c>
      <c r="AL105" s="462">
        <f t="shared" si="24"/>
        <v>0</v>
      </c>
      <c r="AM105" s="460">
        <f t="shared" si="25"/>
        <v>6</v>
      </c>
      <c r="AN105" s="358"/>
    </row>
    <row r="106" spans="1:40" x14ac:dyDescent="0.25">
      <c r="A106" s="347">
        <f t="shared" si="34"/>
        <v>87</v>
      </c>
      <c r="B106" s="348" t="s">
        <v>268</v>
      </c>
      <c r="C106" s="372" t="s">
        <v>269</v>
      </c>
      <c r="D106" s="349" t="s">
        <v>56</v>
      </c>
      <c r="E106" s="391">
        <v>41414</v>
      </c>
      <c r="F106" s="350">
        <f>VLOOKUP(B106,'Sept,2013'!$B$6:$AU$109,46,0)</f>
        <v>0</v>
      </c>
      <c r="G106" s="350"/>
      <c r="H106" s="351">
        <v>1</v>
      </c>
      <c r="I106" s="352">
        <f t="shared" si="32"/>
        <v>1</v>
      </c>
      <c r="J106" s="409"/>
      <c r="K106" s="409"/>
      <c r="L106" s="409"/>
      <c r="M106" s="409"/>
      <c r="N106" s="409"/>
      <c r="O106" s="451"/>
      <c r="P106" s="451"/>
      <c r="Q106" s="353"/>
      <c r="R106" s="353"/>
      <c r="S106" s="353"/>
      <c r="T106" s="353"/>
      <c r="U106" s="353"/>
      <c r="V106" s="401"/>
      <c r="W106" s="401"/>
      <c r="X106" s="206"/>
      <c r="Y106" s="353">
        <v>0.5</v>
      </c>
      <c r="Z106" s="353"/>
      <c r="AA106" s="354"/>
      <c r="AB106" s="354"/>
      <c r="AC106" s="404"/>
      <c r="AD106" s="404"/>
      <c r="AE106" s="409"/>
      <c r="AF106" s="409"/>
      <c r="AG106" s="409"/>
      <c r="AH106" s="409"/>
      <c r="AI106" s="409"/>
      <c r="AJ106" s="356">
        <f t="shared" si="33"/>
        <v>0.5</v>
      </c>
      <c r="AK106" s="357">
        <f t="shared" si="23"/>
        <v>0.5</v>
      </c>
      <c r="AL106" s="462">
        <f t="shared" si="24"/>
        <v>0</v>
      </c>
      <c r="AM106" s="460">
        <f>AK106-AL106</f>
        <v>0.5</v>
      </c>
      <c r="AN106" s="358"/>
    </row>
    <row r="107" spans="1:40" x14ac:dyDescent="0.25">
      <c r="A107" s="347">
        <f t="shared" si="34"/>
        <v>88</v>
      </c>
      <c r="B107" s="348" t="s">
        <v>289</v>
      </c>
      <c r="C107" s="372" t="s">
        <v>290</v>
      </c>
      <c r="D107" s="349" t="s">
        <v>99</v>
      </c>
      <c r="E107" s="391">
        <v>41407</v>
      </c>
      <c r="F107" s="350">
        <f>VLOOKUP(B107,'Sept,2013'!$B$6:$AU$109,46,0)</f>
        <v>2</v>
      </c>
      <c r="G107" s="350"/>
      <c r="H107" s="351">
        <v>1</v>
      </c>
      <c r="I107" s="352">
        <f t="shared" si="32"/>
        <v>3</v>
      </c>
      <c r="J107" s="442"/>
      <c r="K107" s="442"/>
      <c r="L107" s="442"/>
      <c r="M107" s="442"/>
      <c r="N107" s="442"/>
      <c r="O107" s="452"/>
      <c r="P107" s="452"/>
      <c r="Q107" s="382"/>
      <c r="R107" s="382"/>
      <c r="S107" s="382"/>
      <c r="T107" s="382"/>
      <c r="U107" s="382"/>
      <c r="V107" s="403"/>
      <c r="W107" s="403"/>
      <c r="X107" s="211"/>
      <c r="Y107" s="382"/>
      <c r="Z107" s="382"/>
      <c r="AA107" s="383"/>
      <c r="AB107" s="383"/>
      <c r="AC107" s="410"/>
      <c r="AD107" s="410"/>
      <c r="AE107" s="442"/>
      <c r="AF107" s="442"/>
      <c r="AG107" s="442"/>
      <c r="AH107" s="442"/>
      <c r="AI107" s="442"/>
      <c r="AJ107" s="356">
        <f t="shared" si="33"/>
        <v>0</v>
      </c>
      <c r="AK107" s="357">
        <f t="shared" si="23"/>
        <v>3</v>
      </c>
      <c r="AL107" s="462">
        <f t="shared" si="24"/>
        <v>0</v>
      </c>
      <c r="AM107" s="460">
        <f t="shared" si="25"/>
        <v>3</v>
      </c>
      <c r="AN107" s="358"/>
    </row>
    <row r="108" spans="1:40" x14ac:dyDescent="0.25">
      <c r="A108" s="347">
        <f t="shared" si="34"/>
        <v>89</v>
      </c>
      <c r="B108" s="348" t="s">
        <v>124</v>
      </c>
      <c r="C108" s="372" t="s">
        <v>291</v>
      </c>
      <c r="D108" s="349" t="s">
        <v>56</v>
      </c>
      <c r="E108" s="391">
        <v>41428</v>
      </c>
      <c r="F108" s="350">
        <f>VLOOKUP(B108,'Sept,2013'!$B$6:$AU$109,46,0)</f>
        <v>0</v>
      </c>
      <c r="G108" s="350"/>
      <c r="H108" s="351">
        <v>1</v>
      </c>
      <c r="I108" s="352">
        <f t="shared" si="32"/>
        <v>1</v>
      </c>
      <c r="J108" s="442"/>
      <c r="K108" s="442"/>
      <c r="L108" s="442"/>
      <c r="M108" s="442"/>
      <c r="N108" s="442"/>
      <c r="O108" s="452"/>
      <c r="P108" s="452"/>
      <c r="Q108" s="382"/>
      <c r="R108" s="382">
        <v>0.5</v>
      </c>
      <c r="S108" s="382"/>
      <c r="T108" s="382"/>
      <c r="U108" s="382"/>
      <c r="V108" s="403"/>
      <c r="W108" s="403"/>
      <c r="X108" s="211"/>
      <c r="Y108" s="382"/>
      <c r="Z108" s="382"/>
      <c r="AA108" s="383"/>
      <c r="AB108" s="383"/>
      <c r="AC108" s="410"/>
      <c r="AD108" s="410"/>
      <c r="AE108" s="442"/>
      <c r="AF108" s="442"/>
      <c r="AG108" s="442"/>
      <c r="AH108" s="442"/>
      <c r="AI108" s="442"/>
      <c r="AJ108" s="356">
        <f t="shared" si="33"/>
        <v>0.5</v>
      </c>
      <c r="AK108" s="357">
        <f t="shared" si="23"/>
        <v>0.5</v>
      </c>
      <c r="AL108" s="462">
        <f t="shared" si="24"/>
        <v>0</v>
      </c>
      <c r="AM108" s="460">
        <f t="shared" si="25"/>
        <v>0.5</v>
      </c>
      <c r="AN108" s="358"/>
    </row>
    <row r="109" spans="1:40" x14ac:dyDescent="0.25">
      <c r="A109" s="428">
        <v>15</v>
      </c>
      <c r="B109" s="341"/>
      <c r="C109" s="341" t="s">
        <v>246</v>
      </c>
      <c r="D109" s="340"/>
      <c r="E109" s="389"/>
      <c r="F109" s="341"/>
      <c r="G109" s="341"/>
      <c r="H109" s="341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  <c r="AA109" s="342"/>
      <c r="AB109" s="342"/>
      <c r="AC109" s="342"/>
      <c r="AD109" s="342"/>
      <c r="AE109" s="238"/>
      <c r="AF109" s="238"/>
      <c r="AG109" s="238"/>
      <c r="AH109" s="238"/>
      <c r="AI109" s="238"/>
      <c r="AJ109" s="342"/>
      <c r="AK109" s="342"/>
      <c r="AL109" s="342"/>
      <c r="AM109" s="342"/>
      <c r="AN109" s="342"/>
    </row>
    <row r="110" spans="1:40" x14ac:dyDescent="0.25">
      <c r="A110" s="347">
        <f>A108+1</f>
        <v>90</v>
      </c>
      <c r="B110" s="348" t="s">
        <v>254</v>
      </c>
      <c r="C110" s="371" t="s">
        <v>247</v>
      </c>
      <c r="D110" s="349" t="s">
        <v>99</v>
      </c>
      <c r="E110" s="391">
        <v>41374</v>
      </c>
      <c r="F110" s="350">
        <f>VLOOKUP(B110,'Sept,2013'!$B$6:$AU$109,46,0)</f>
        <v>0</v>
      </c>
      <c r="G110" s="350"/>
      <c r="H110" s="351">
        <v>1</v>
      </c>
      <c r="I110" s="352">
        <f>F110+G110+H110</f>
        <v>1</v>
      </c>
      <c r="J110" s="409"/>
      <c r="K110" s="409"/>
      <c r="L110" s="409"/>
      <c r="M110" s="409"/>
      <c r="N110" s="409"/>
      <c r="O110" s="451"/>
      <c r="P110" s="451"/>
      <c r="Q110" s="353"/>
      <c r="R110" s="353"/>
      <c r="S110" s="353"/>
      <c r="T110" s="353">
        <v>0.5</v>
      </c>
      <c r="U110" s="353"/>
      <c r="V110" s="401"/>
      <c r="W110" s="401"/>
      <c r="X110" s="206"/>
      <c r="Y110" s="353"/>
      <c r="Z110" s="353"/>
      <c r="AA110" s="354"/>
      <c r="AB110" s="354"/>
      <c r="AC110" s="404"/>
      <c r="AD110" s="404"/>
      <c r="AE110" s="409"/>
      <c r="AF110" s="409"/>
      <c r="AG110" s="409"/>
      <c r="AH110" s="409"/>
      <c r="AI110" s="409">
        <v>1</v>
      </c>
      <c r="AJ110" s="356">
        <f t="shared" ref="AJ110:AJ112" si="35">SUM(J110:AI110)</f>
        <v>1.5</v>
      </c>
      <c r="AK110" s="357">
        <f t="shared" si="23"/>
        <v>-0.5</v>
      </c>
      <c r="AL110" s="462">
        <f t="shared" si="24"/>
        <v>-0.5</v>
      </c>
      <c r="AM110" s="460">
        <f t="shared" si="25"/>
        <v>0</v>
      </c>
      <c r="AN110" s="358"/>
    </row>
    <row r="111" spans="1:40" x14ac:dyDescent="0.25">
      <c r="A111" s="347">
        <f>A110+1</f>
        <v>91</v>
      </c>
      <c r="B111" s="348" t="s">
        <v>255</v>
      </c>
      <c r="C111" s="371" t="s">
        <v>250</v>
      </c>
      <c r="D111" s="349" t="s">
        <v>99</v>
      </c>
      <c r="E111" s="391">
        <v>41379</v>
      </c>
      <c r="F111" s="350">
        <f>VLOOKUP(B111,'Sept,2013'!$B$6:$AU$109,46,0)</f>
        <v>3.5</v>
      </c>
      <c r="G111" s="350"/>
      <c r="H111" s="351">
        <v>1</v>
      </c>
      <c r="I111" s="352">
        <f>F111+G111+H111</f>
        <v>4.5</v>
      </c>
      <c r="J111" s="409"/>
      <c r="K111" s="409"/>
      <c r="L111" s="409">
        <v>1</v>
      </c>
      <c r="M111" s="409"/>
      <c r="N111" s="409"/>
      <c r="O111" s="451"/>
      <c r="P111" s="451"/>
      <c r="Q111" s="353"/>
      <c r="R111" s="353"/>
      <c r="S111" s="353"/>
      <c r="T111" s="353"/>
      <c r="U111" s="353"/>
      <c r="V111" s="401"/>
      <c r="W111" s="401"/>
      <c r="X111" s="206"/>
      <c r="Y111" s="353"/>
      <c r="Z111" s="353"/>
      <c r="AA111" s="354"/>
      <c r="AB111" s="354"/>
      <c r="AC111" s="404"/>
      <c r="AD111" s="404"/>
      <c r="AE111" s="409"/>
      <c r="AF111" s="409"/>
      <c r="AG111" s="409"/>
      <c r="AH111" s="409"/>
      <c r="AI111" s="409">
        <v>1</v>
      </c>
      <c r="AJ111" s="356">
        <f t="shared" si="35"/>
        <v>2</v>
      </c>
      <c r="AK111" s="357">
        <f t="shared" si="23"/>
        <v>2.5</v>
      </c>
      <c r="AL111" s="462">
        <f t="shared" si="24"/>
        <v>0</v>
      </c>
      <c r="AM111" s="460">
        <f t="shared" si="25"/>
        <v>2.5</v>
      </c>
      <c r="AN111" s="358"/>
    </row>
    <row r="112" spans="1:40" x14ac:dyDescent="0.25">
      <c r="A112" s="347">
        <f>A111+1</f>
        <v>92</v>
      </c>
      <c r="B112" s="366" t="s">
        <v>274</v>
      </c>
      <c r="C112" s="430" t="s">
        <v>275</v>
      </c>
      <c r="D112" s="367" t="s">
        <v>299</v>
      </c>
      <c r="E112" s="390">
        <v>41456</v>
      </c>
      <c r="F112" s="350">
        <f>VLOOKUP(B112,'Sept,2013'!$B$6:$AU$109,46,0)</f>
        <v>0.5</v>
      </c>
      <c r="G112" s="440"/>
      <c r="H112" s="351">
        <v>1</v>
      </c>
      <c r="I112" s="352">
        <f>F112+G112+H112</f>
        <v>1.5</v>
      </c>
      <c r="J112" s="383"/>
      <c r="K112" s="383"/>
      <c r="L112" s="383"/>
      <c r="M112" s="383"/>
      <c r="N112" s="383"/>
      <c r="O112" s="452"/>
      <c r="P112" s="452"/>
      <c r="Q112" s="382"/>
      <c r="R112" s="382"/>
      <c r="S112" s="382"/>
      <c r="T112" s="382"/>
      <c r="U112" s="382"/>
      <c r="V112" s="403"/>
      <c r="W112" s="403"/>
      <c r="X112" s="211"/>
      <c r="Y112" s="382"/>
      <c r="Z112" s="382"/>
      <c r="AA112" s="383"/>
      <c r="AB112" s="383"/>
      <c r="AC112" s="410"/>
      <c r="AD112" s="410"/>
      <c r="AE112" s="442"/>
      <c r="AF112" s="442"/>
      <c r="AG112" s="442"/>
      <c r="AH112" s="442"/>
      <c r="AI112" s="442"/>
      <c r="AJ112" s="356">
        <f t="shared" si="35"/>
        <v>0</v>
      </c>
      <c r="AK112" s="357">
        <f t="shared" si="23"/>
        <v>1.5</v>
      </c>
      <c r="AL112" s="462">
        <f t="shared" si="24"/>
        <v>0</v>
      </c>
      <c r="AM112" s="460">
        <f t="shared" si="25"/>
        <v>1.5</v>
      </c>
      <c r="AN112" s="358"/>
    </row>
    <row r="113" spans="6:39" x14ac:dyDescent="0.25">
      <c r="F113" s="431">
        <f>SUM(F6:F112)</f>
        <v>363.5</v>
      </c>
      <c r="I113" s="457">
        <f>SUM(I6:I112)</f>
        <v>459</v>
      </c>
      <c r="J113" s="405"/>
      <c r="K113" s="405"/>
      <c r="L113" s="405"/>
      <c r="M113" s="405"/>
      <c r="N113" s="405"/>
      <c r="AB113" s="379"/>
      <c r="AC113" s="379"/>
      <c r="AJ113" s="431"/>
      <c r="AK113" s="431"/>
      <c r="AL113" s="431"/>
      <c r="AM113" s="461">
        <f>SUM(AM6:AM112)</f>
        <v>416</v>
      </c>
    </row>
    <row r="114" spans="6:39" x14ac:dyDescent="0.25">
      <c r="J114" s="405"/>
      <c r="K114" s="405"/>
      <c r="L114" s="405"/>
      <c r="M114" s="405"/>
      <c r="N114" s="405"/>
      <c r="AK114" s="43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Timesheet Jan, 2013</vt:lpstr>
      <vt:lpstr>Feb, 2013</vt:lpstr>
      <vt:lpstr>Mar, 2013</vt:lpstr>
      <vt:lpstr>Apr, 2013</vt:lpstr>
      <vt:lpstr>May,2013</vt:lpstr>
      <vt:lpstr>June,2013</vt:lpstr>
      <vt:lpstr>July,2013</vt:lpstr>
      <vt:lpstr>August,2013</vt:lpstr>
      <vt:lpstr>Sept,2013</vt:lpstr>
      <vt:lpstr>Oct,2013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Ha Ngoc</dc:creator>
  <cp:lastModifiedBy>Uyen Ha Thi Phuong </cp:lastModifiedBy>
  <cp:lastPrinted>2013-03-06T07:03:04Z</cp:lastPrinted>
  <dcterms:created xsi:type="dcterms:W3CDTF">2013-01-31T03:20:07Z</dcterms:created>
  <dcterms:modified xsi:type="dcterms:W3CDTF">2013-10-25T03:15:39Z</dcterms:modified>
</cp:coreProperties>
</file>