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9cd0d5af6f61d6/Documents/Tester/303/ASM/ASM 2/Thiết bị Tablet Galaxy Tab 7/"/>
    </mc:Choice>
  </mc:AlternateContent>
  <xr:revisionPtr revIDLastSave="1001" documentId="8_{2FA0A329-E215-4887-B05A-7A2C829590D7}" xr6:coauthVersionLast="47" xr6:coauthVersionMax="47" xr10:uidLastSave="{7456C499-3E3A-464E-840F-02800ACAD53D}"/>
  <bookViews>
    <workbookView xWindow="-120" yWindow="-120" windowWidth="20730" windowHeight="11040" tabRatio="803" activeTab="1" xr2:uid="{B0B459F4-D991-42DF-8636-CE711DDA3C6D}"/>
  </bookViews>
  <sheets>
    <sheet name="Cover" sheetId="1" r:id="rId1"/>
    <sheet name="Test Report" sheetId="2" r:id="rId2"/>
    <sheet name="UC01 Đăng ký" sheetId="3" r:id="rId3"/>
    <sheet name="UC02 Đăng nhập" sheetId="14" r:id="rId4"/>
    <sheet name="UC06 Lựa chọn, thêm đồ" sheetId="18" r:id="rId5"/>
  </sheets>
  <definedNames>
    <definedName name="_xlnm._FilterDatabase" localSheetId="2" hidden="1">'UC01 Đăng ký'!$A$8:$I$17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C12" i="2"/>
  <c r="A10" i="18"/>
  <c r="H27" i="18"/>
  <c r="A27" i="18"/>
  <c r="H30" i="18"/>
  <c r="A30" i="18"/>
  <c r="H29" i="18"/>
  <c r="A29" i="18"/>
  <c r="H28" i="18"/>
  <c r="A28" i="18"/>
  <c r="A19" i="18"/>
  <c r="A18" i="18"/>
  <c r="H18" i="18"/>
  <c r="H19" i="18"/>
  <c r="A20" i="18"/>
  <c r="H20" i="18"/>
  <c r="A21" i="18"/>
  <c r="H21" i="18"/>
  <c r="A22" i="18"/>
  <c r="H22" i="18"/>
  <c r="A23" i="18"/>
  <c r="H23" i="18"/>
  <c r="A24" i="18"/>
  <c r="H24" i="18"/>
  <c r="A25" i="18"/>
  <c r="H25" i="18"/>
  <c r="H16" i="18"/>
  <c r="A16" i="18"/>
  <c r="H13" i="18"/>
  <c r="A13" i="18"/>
  <c r="H12" i="18"/>
  <c r="A12" i="18"/>
  <c r="H11" i="18"/>
  <c r="A11" i="18"/>
  <c r="H10" i="18"/>
  <c r="D5" i="18"/>
  <c r="C5" i="18"/>
  <c r="B5" i="18"/>
  <c r="A5" i="18"/>
  <c r="H12" i="3"/>
  <c r="H13" i="3"/>
  <c r="H14" i="3"/>
  <c r="H15" i="3"/>
  <c r="H16" i="3"/>
  <c r="A13" i="3"/>
  <c r="A16" i="3"/>
  <c r="A15" i="3"/>
  <c r="A14" i="3"/>
  <c r="A12" i="3"/>
  <c r="A19" i="3"/>
  <c r="H19" i="3"/>
  <c r="H35" i="14"/>
  <c r="A35" i="14"/>
  <c r="H34" i="14"/>
  <c r="A34" i="14"/>
  <c r="H33" i="14"/>
  <c r="A33" i="14"/>
  <c r="H32" i="14"/>
  <c r="A32" i="14"/>
  <c r="H31" i="14"/>
  <c r="A31" i="14"/>
  <c r="H30" i="14"/>
  <c r="A30" i="14"/>
  <c r="H29" i="14"/>
  <c r="A29" i="14"/>
  <c r="H28" i="14"/>
  <c r="A28" i="14"/>
  <c r="H27" i="14"/>
  <c r="A27" i="14"/>
  <c r="H26" i="14"/>
  <c r="A26" i="14"/>
  <c r="H25" i="14"/>
  <c r="A25" i="14"/>
  <c r="H24" i="14"/>
  <c r="A24" i="14"/>
  <c r="H23" i="14"/>
  <c r="A23" i="14"/>
  <c r="H20" i="14"/>
  <c r="A20" i="14"/>
  <c r="H19" i="14"/>
  <c r="A19" i="14"/>
  <c r="H18" i="14"/>
  <c r="A18" i="14"/>
  <c r="H17" i="14"/>
  <c r="A17" i="14"/>
  <c r="H16" i="14"/>
  <c r="A16" i="14"/>
  <c r="H15" i="14"/>
  <c r="A15" i="14"/>
  <c r="H14" i="14"/>
  <c r="A14" i="14"/>
  <c r="H13" i="14"/>
  <c r="A13" i="14"/>
  <c r="H12" i="14"/>
  <c r="A12" i="14"/>
  <c r="H11" i="14"/>
  <c r="A11" i="14"/>
  <c r="H10" i="14"/>
  <c r="A10" i="14"/>
  <c r="D5" i="14"/>
  <c r="F11" i="2" s="1"/>
  <c r="C5" i="14"/>
  <c r="E11" i="2" s="1"/>
  <c r="B5" i="14"/>
  <c r="D11" i="2" s="1"/>
  <c r="A5" i="14"/>
  <c r="C11" i="2" s="1"/>
  <c r="A18" i="3"/>
  <c r="H18" i="3"/>
  <c r="A20" i="3"/>
  <c r="H20" i="3"/>
  <c r="A21" i="3"/>
  <c r="H21" i="3"/>
  <c r="A23" i="3"/>
  <c r="H23" i="3"/>
  <c r="A24" i="3"/>
  <c r="H24" i="3"/>
  <c r="A25" i="3"/>
  <c r="H25" i="3"/>
  <c r="A26" i="3"/>
  <c r="H26" i="3"/>
  <c r="A27" i="3"/>
  <c r="H27" i="3"/>
  <c r="A28" i="3"/>
  <c r="H28" i="3"/>
  <c r="A29" i="3"/>
  <c r="H29" i="3"/>
  <c r="A30" i="3"/>
  <c r="H30" i="3"/>
  <c r="A31" i="3"/>
  <c r="H31" i="3"/>
  <c r="A32" i="3"/>
  <c r="H32" i="3"/>
  <c r="A33" i="3"/>
  <c r="H33" i="3"/>
  <c r="A34" i="3"/>
  <c r="H34" i="3"/>
  <c r="H11" i="3"/>
  <c r="H17" i="3"/>
  <c r="H10" i="3"/>
  <c r="F4" i="2"/>
  <c r="A5" i="3"/>
  <c r="C10" i="2" s="1"/>
  <c r="A17" i="3"/>
  <c r="E5" i="18" l="1"/>
  <c r="A6" i="18" s="1"/>
  <c r="E5" i="14"/>
  <c r="B5" i="3"/>
  <c r="D10" i="2" s="1"/>
  <c r="C5" i="3"/>
  <c r="E10" i="2" s="1"/>
  <c r="D5" i="3"/>
  <c r="F10" i="2" s="1"/>
  <c r="A11" i="3"/>
  <c r="A10" i="3"/>
  <c r="D6" i="18" l="1"/>
  <c r="C6" i="18"/>
  <c r="B6" i="18"/>
  <c r="A6" i="14"/>
  <c r="G11" i="2"/>
  <c r="D6" i="14"/>
  <c r="C6" i="14"/>
  <c r="B6" i="14"/>
  <c r="F17" i="2"/>
  <c r="D17" i="2"/>
  <c r="E17" i="2"/>
  <c r="C17" i="2"/>
  <c r="E5" i="3"/>
  <c r="E20" i="2" l="1"/>
  <c r="C6" i="3"/>
  <c r="G10" i="2"/>
  <c r="G17" i="2" s="1"/>
  <c r="E19" i="2" s="1"/>
  <c r="B6" i="3"/>
  <c r="D6" i="3"/>
  <c r="A6" i="3"/>
</calcChain>
</file>

<file path=xl/sharedStrings.xml><?xml version="1.0" encoding="utf-8"?>
<sst xmlns="http://schemas.openxmlformats.org/spreadsheetml/2006/main" count="441" uniqueCount="200">
  <si>
    <t>TEST CASE</t>
  </si>
  <si>
    <t>Project name</t>
  </si>
  <si>
    <t>Project code</t>
  </si>
  <si>
    <t>Document code</t>
  </si>
  <si>
    <t>Creator</t>
  </si>
  <si>
    <t>Reviewer/Approver</t>
  </si>
  <si>
    <t>Issue Date</t>
  </si>
  <si>
    <t>Version</t>
  </si>
  <si>
    <t>Record of change</t>
  </si>
  <si>
    <t>Change date</t>
  </si>
  <si>
    <t>Change description</t>
  </si>
  <si>
    <t>ID Name</t>
  </si>
  <si>
    <t>Change Item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</si>
  <si>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</si>
  <si>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</si>
  <si>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</si>
  <si>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</si>
  <si>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</si>
  <si>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</si>
  <si>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</si>
  <si>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</si>
  <si>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</si>
  <si>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testcases</t>
  </si>
  <si>
    <t>Sub total</t>
  </si>
  <si>
    <t>Test coverage</t>
  </si>
  <si>
    <t>Test successful coverage</t>
  </si>
  <si>
    <t>Item Test</t>
  </si>
  <si>
    <t>Test requirement</t>
  </si>
  <si>
    <t>Tester</t>
  </si>
  <si>
    <t>Ensure that all features listed below work properly without any errors when using the below browers.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</si>
  <si>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</si>
  <si>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</si>
  <si>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</si>
  <si>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</si>
  <si>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</si>
  <si>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</si>
  <si>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</si>
  <si>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dateTester</t>
  </si>
  <si>
    <t>Đinh Thị Anh Xuân</t>
  </si>
  <si>
    <t>Name</t>
  </si>
  <si>
    <t>Tạo mới</t>
  </si>
  <si>
    <t>By ABC</t>
  </si>
  <si>
    <t>Version 1.0</t>
  </si>
  <si>
    <t>Hiển thị thành công màn hình đăng ký</t>
  </si>
  <si>
    <t>1. Tải và cài đặt thành công app</t>
  </si>
  <si>
    <t>Kiểm tra giao diện tổng quát, bố cục</t>
  </si>
  <si>
    <t>Kiểm tra về màu sắc</t>
  </si>
  <si>
    <t>Kiểm tra hình ảnh, icon 
+ Kích thước
+ Màu sắc
+ Vị trí</t>
  </si>
  <si>
    <t>Kiểm tra UI &amp; hover button</t>
  </si>
  <si>
    <t>1. Kiểm tra UI  button
2. Kiểm tra hover button</t>
  </si>
  <si>
    <t>Màu sắc phù hợp, dễ nhìn</t>
  </si>
  <si>
    <t>Kiểm tra về màu sắc: 
+ Màu nền tổng quát các phần</t>
  </si>
  <si>
    <t>Kiểm tra hình ảnh, icon (nếu có)</t>
  </si>
  <si>
    <t xml:space="preserve">Kích thước hợp lý, vị trí, màu sắc, kích thước hợp lý. </t>
  </si>
  <si>
    <t>1. Tải và cài đặt thành công app
2. Hiển thị thành công màn hình đăng nhập và có nút "Đăng ký"</t>
  </si>
  <si>
    <t>1. Mở app &amp; đồng ý các điều khoản (nếu có)
2. Click Đăng Ký</t>
  </si>
  <si>
    <t>Kiểm tra giao diện tổng quát, bố cục phân chia các phần</t>
  </si>
  <si>
    <t>Kiểm tra text và nội dung</t>
  </si>
  <si>
    <t>1. Định dạng phù hợp, dễ nhìn
2. Đúng chính tả, ngữ pháp</t>
  </si>
  <si>
    <r>
      <t>1. Kiểm tra text 
+ Title, heading, body
+ Màu sắc, font chữ, size, căn lề, B</t>
    </r>
    <r>
      <rPr>
        <i/>
        <sz val="11"/>
        <color theme="1"/>
        <rFont val="Calibri"/>
        <family val="2"/>
        <scheme val="minor"/>
      </rPr>
      <t>I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63"/>
        <scheme val="minor"/>
      </rPr>
      <t xml:space="preserve"> .  
2. Kiểm tra nội dung
+ Chính tả
+ Ngữ pháp</t>
    </r>
  </si>
  <si>
    <r>
      <t>1. Hợp lý.</t>
    </r>
    <r>
      <rPr>
        <sz val="11"/>
        <color theme="1"/>
        <rFont val="Calibri"/>
        <family val="2"/>
        <scheme val="minor"/>
      </rPr>
      <t xml:space="preserve">
2. Khi hover, button chuyển đổi màu sắc khác.</t>
    </r>
  </si>
  <si>
    <t>Hợp lý, rõ ràng, không lộn xộn
Phải có các trường sau: 
+) Title "Đăng ký tài khoản"
+) Trường nhập Username
+) Trường nhập Password
+) Nút Đồng ý
+) Nút Hủy</t>
  </si>
  <si>
    <t>1. Nhập data
2. Click "Đồng ý"</t>
  </si>
  <si>
    <t>Hiển thị thành côngmàn hình đăng ký tài khoản</t>
  </si>
  <si>
    <t>Mã hóa **** ở trường password</t>
  </si>
  <si>
    <t>1. Nhập ký tự bất kỳ vào trường password, kiểm tra hiển thị trường password</t>
  </si>
  <si>
    <t xml:space="preserve">1. Trường password hiển thị *** </t>
  </si>
  <si>
    <t>Kiểm tra enable các trường</t>
  </si>
  <si>
    <t>1. Kiểm tra enable các trường</t>
  </si>
  <si>
    <t>1. Các trường đều enable</t>
  </si>
  <si>
    <t>Kiểm tra Placeholder các trường</t>
  </si>
  <si>
    <t>1. Kiểm tra Placeholder các trường
2. Nhập ký tự vào các trường có Placeholder</t>
  </si>
  <si>
    <t>1. Trường nhập Username có placeholder là "Nhập tài khoản"
Trường nhập Password có placeholder là "Nhập mật khẩu"
2. Khi nhập ký tự vào, Placeholder sẽ biến mất</t>
  </si>
  <si>
    <t>Kiểm tra default các trường</t>
  </si>
  <si>
    <t>1. Kiểm tra default các trường</t>
  </si>
  <si>
    <t>Các trường có default đều là rỗng</t>
  </si>
  <si>
    <t>1. Kiểm tra type của trường</t>
  </si>
  <si>
    <t>Kiểm tra type của các trường</t>
  </si>
  <si>
    <t>Đăng ký không thành công khi không nhập trường nào</t>
  </si>
  <si>
    <t>Đăng ký không thành công khi không nhập trường username</t>
  </si>
  <si>
    <t>Đăng ký không thành công khi không nhập trường password</t>
  </si>
  <si>
    <t>Đăng ký không thành công khi đăng ký tài khoản đã tồn tại</t>
  </si>
  <si>
    <t xml:space="preserve">Đăng ký không thành công khi mật khẩu không hợp lệ &gt;&gt; Thiếu ký tự số </t>
  </si>
  <si>
    <t xml:space="preserve">Đăng ký không thành công khi mật khẩu không hợp lệ &gt;&gt; Thiếu ký tự đặc biệt </t>
  </si>
  <si>
    <t>Đăng ký không thành công khi mật khẩu không hợp lệ &gt;&gt; dưới 8 ký tự</t>
  </si>
  <si>
    <t>Đăng ký không thành công khi mật khẩu không hợp lệ &gt;&gt; Thiếu ký tự chữ  thường</t>
  </si>
  <si>
    <t>Đăng ký không thành công khi mật khẩu không hợp lệ &gt;&gt; Thiếu ký tự chữ hoa</t>
  </si>
  <si>
    <t>Kiểm tra khả năng trimspace</t>
  </si>
  <si>
    <t>Kiểm tra chức năng button "Hủy"</t>
  </si>
  <si>
    <t>1. Nhập data
2. Click "Hủy"</t>
  </si>
  <si>
    <t>2.  Thông tin không được lưu trữ, trở về màn hình đăng nhập</t>
  </si>
  <si>
    <t xml:space="preserve">2. Thông báo "Tài khoản hoặc mật khẩu không hợp lệ" </t>
  </si>
  <si>
    <t xml:space="preserve">2. Thông báo "Tài khoản đã tồn tại" </t>
  </si>
  <si>
    <t xml:space="preserve">2. Thông báo "Mật khẩu không hợp lệ, mật khẩu phải tối thiểu 8 kí tự, bao gồm chữ hoa, thường, số và kí tự đặc biệt" </t>
  </si>
  <si>
    <t>1. Mở app &amp; đồng ý các điều khoản (nếu có)</t>
  </si>
  <si>
    <t>1. Hiển thị thành công màn hình đăng nhập</t>
  </si>
  <si>
    <t>1. Kiểm tra giao diện tổng quát, bố cục phân chia các phần</t>
  </si>
  <si>
    <t>Hợp lý, rõ ràng, không lộn xộn
Phải có các trường sau: 
+) Logo
+) Trường nhập Username
+) Trường nhập Password
+) Quên mật khẩu?
+) Nút Đăng nhập
+) Nút Đăng ký</t>
  </si>
  <si>
    <t>1. Click Quên mật khẩu</t>
  </si>
  <si>
    <t>Đăng nhập thành công tài khoản đã đăng ký</t>
  </si>
  <si>
    <t>1. Nhập data
2. Click Đăng nhập</t>
  </si>
  <si>
    <t>2. Thông báo "Tài khoản không tồn tại"</t>
  </si>
  <si>
    <t>Đăng nhập không thành công khi tài khoản không tồn tại trên hệ thống</t>
  </si>
  <si>
    <t>Đăng nhập không thành công khi để trống username</t>
  </si>
  <si>
    <t>2. Thông báo "Tài khoản hoặc mật khẩu không hợp lệ"</t>
  </si>
  <si>
    <t>Đăng nhập không thành công khi để trống cả username và password</t>
  </si>
  <si>
    <t>Kiểm tra điều hướng 'Quên mật khẩu?'</t>
  </si>
  <si>
    <t>Đăng ký không thành công khi nhập sai mật khẩu (mk hợp lệ)</t>
  </si>
  <si>
    <t>2. Thông báo "Sai mật khẩu"</t>
  </si>
  <si>
    <t>1. Điều hướng tới cửa sổ "Quên mật  khẩu"</t>
  </si>
  <si>
    <t>Kiểm tra điều hướng 'Đăng ký'</t>
  </si>
  <si>
    <t>1. Điều hướng tới cửa sổ "Đăng ký"</t>
  </si>
  <si>
    <t>2. Thông báo “Đăng ký tài khoản thành công”</t>
  </si>
  <si>
    <t>UC01 Đăng kí</t>
  </si>
  <si>
    <t>1 Kiểm thử giao diện</t>
  </si>
  <si>
    <t>2. Kiểm thử chức năng</t>
  </si>
  <si>
    <t>1. Kiểm thử giao diện</t>
  </si>
  <si>
    <t>2. Thông báo "Đăng nhập thành công"
Chuyển hướng tới màn hình đặt đồ uống</t>
  </si>
  <si>
    <t>UC02 Đăng nhập</t>
  </si>
  <si>
    <r>
      <t>1. Kiểm tra text 
+ Title, heading, body
+ Màu sắc, font chữ, size, căn lề, B</t>
    </r>
    <r>
      <rPr>
        <i/>
        <sz val="11"/>
        <rFont val="Calibri"/>
        <family val="2"/>
        <scheme val="minor"/>
      </rPr>
      <t>I</t>
    </r>
    <r>
      <rPr>
        <u/>
        <sz val="11"/>
        <rFont val="Calibri"/>
        <family val="2"/>
        <scheme val="minor"/>
      </rPr>
      <t>U</t>
    </r>
    <r>
      <rPr>
        <sz val="11"/>
        <rFont val="Calibri"/>
        <family val="2"/>
        <scheme val="minor"/>
      </rPr>
      <t xml:space="preserve"> .  
2. Kiểm tra nội dung
+ Chính tả
+ Ngữ pháp</t>
    </r>
  </si>
  <si>
    <t>1. Hợp lý.
2. Khi hover, button chuyển đổi màu sắc khác.</t>
  </si>
  <si>
    <t>1. Trường username và password là dạng textbox 
Khi enter không xuống dòng được</t>
  </si>
  <si>
    <t>Order Drink App</t>
  </si>
  <si>
    <t>Hiển thị thành công màn hình đăng nhập</t>
  </si>
  <si>
    <t>1. Đăng nhập tài khoản
2. Kiểm tra hiển thị màn hình danh sách đồ uống</t>
  </si>
  <si>
    <t>Hiển thị thành công màn hình danh sách đồ uống</t>
  </si>
  <si>
    <t>2. Hiển thị thành công màn hình danh sách đồ uống</t>
  </si>
  <si>
    <t>Hợp lý, rõ ràng, không lộn xộn
Phải có các trường sau: 
+) Header: Tên app + Dấu ba chấm để xem thêm. 
+) Danh sách đồ uống gồm: hình ảnh, tên đồ uống, mô tả</t>
  </si>
  <si>
    <t>1. Click vào sản phẩm bất kỳ</t>
  </si>
  <si>
    <t>2. Kiểm thử chức năng danh đồ uống</t>
  </si>
  <si>
    <t>1. Kiểm thử giao diện màn hình danh sách đồ uống</t>
  </si>
  <si>
    <t>Kiểm tra điều hướng khi click vào danh sách đồ uống</t>
  </si>
  <si>
    <t>1. Điều hướng sang trang chi tiết đồ uống</t>
  </si>
  <si>
    <t>3. Kiểm thử giao diện màn hình chi tiết đồ uống</t>
  </si>
  <si>
    <t>Hiển thị thành công màn hình chi tiết đồ uống</t>
  </si>
  <si>
    <t>1. Đăng nhập tài khoản
2. Tại trang danh sách đồ uống, Click vào sản phẩm bất kỳ</t>
  </si>
  <si>
    <t>2. Hiển thị thành công màn hình chi tiết đồ uống</t>
  </si>
  <si>
    <t>1. Kiểm tra sự hoạt động của trường Tăng/giảm số lượng
2. Kiểm tra trường Radio thì chỉ được chọn 1 lựa chọn
3. Kiểm tra trường Checkbox có thể chọn nhiều lựa chọn</t>
  </si>
  <si>
    <t>1. Chức năng Tăng/giảm số lượng hoạt động bình thường
2. Kiểm tra trường Radio thì chỉ được chọn 1 lựa chọn
3. Kiểm tra trường Checkbox có thể chọn nhiều lựa chọn</t>
  </si>
  <si>
    <t>4. Kiểm thử giao diện màn hình chi tiết đồ uống</t>
  </si>
  <si>
    <t>2. Giá tiền tăng/giảm theo tương ứng với số lượng</t>
  </si>
  <si>
    <t>1. Kiểm tra default các trường
2. Kiểm tra số lượng mặc định ban đầu</t>
  </si>
  <si>
    <t>1. Các trường có default đều là rỗng
2. Số lượng ban đầu là 1</t>
  </si>
  <si>
    <t>Hợp lý, rõ ràng, không lộn xộn
Bao gồm các trường: 
+) Hình ảnh
+) Mô tả đồ uống
+) Đơn giá
+) Size
+) Trạng thái còn hàng/ Hết hàng
+) Các tùy chọn bổ sung: 
    Uống nóng/đá
    Thêm toppings</t>
  </si>
  <si>
    <t>Kiểm tra Tổng số tiền khi tăng giảm số lượng</t>
  </si>
  <si>
    <t>1. Tăng giảm số lượng
2. Kiểm tra tổng số tiền</t>
  </si>
  <si>
    <t>Kiểm tra tổng số tiền khi thêm topping</t>
  </si>
  <si>
    <t>1. Thêm topping
2. Kiểm tra tổng số tiền</t>
  </si>
  <si>
    <t>2. Tổng số tiền sẽ tăng khi thêm topping</t>
  </si>
  <si>
    <t>Kiểm tra chức năng tăng giảm số lượng</t>
  </si>
  <si>
    <t xml:space="preserve">1. Click vào tăng số lượng
2. Click vào giảm số lượng
3. Giảm số lượng xuống &lt; 0 </t>
  </si>
  <si>
    <t xml:space="preserve">1. Số lượng hiển thị sẽ tăng
2. Số lượng hiển thị sẽ giảm
3. Không thể giảm &lt; 0 </t>
  </si>
  <si>
    <t>1. Lựa chọn số lượng = 1
2. Lựa chọn topping
3. Lựa chọn nóng/lạnh
4. Click "Add to cart"</t>
  </si>
  <si>
    <t>4. +) Add to cart thành công. 
+) Thông báo “Đồ uống đã được thêm vào giỏ”
+) Thông tin đồ uống  trong giỏ hàng giống như thông tin đã lựa chọn</t>
  </si>
  <si>
    <t>Kiểm tra chức năng chức năng  "add to cart"</t>
  </si>
  <si>
    <t>Defect Vsmart  5</t>
  </si>
  <si>
    <t>Defect Vsmart  6</t>
  </si>
  <si>
    <t>Defect Vsmart  7</t>
  </si>
  <si>
    <t>Defect Vsmart  8</t>
  </si>
  <si>
    <t>Defect  Vsmart 9</t>
  </si>
  <si>
    <t>Defect Vsmart  10</t>
  </si>
  <si>
    <t>Defect Vsmart  11</t>
  </si>
  <si>
    <t xml:space="preserve">UC02 Đăng nhập - Vsmart Joy 4 - </t>
  </si>
  <si>
    <t xml:space="preserve">UC06 Lựa chọn, thêm đồ - Vsmart Joy 4 - </t>
  </si>
  <si>
    <t>[UC02.Vin.1] Đăng nhập thành công</t>
  </si>
  <si>
    <t>1. [UC06.Vin.1] Hiển thị thành công màn hình danh sách đồ uống</t>
  </si>
  <si>
    <t>[UC02.Vin.1]</t>
  </si>
  <si>
    <t>+) [UC02.Vin.1]
+) Đã đăng ký tài khoản xuan95 / Xuandinh1@
+) Data: 
username: xuan95
password: Xuandinh1@</t>
  </si>
  <si>
    <t>+) [UC02.Vin.1]
+) Đã đăng ký tài khoản xuan95 / Xuandinh1@
+) Data:  
username: xuan2001
password: Xuandinh1@</t>
  </si>
  <si>
    <t>+) [UC02.Vin.1]
+) Đã đăng ký tài khoản xuan95 / Xuandinh1@
+) Data:  
username: 
password: Xuandinh1@</t>
  </si>
  <si>
    <t xml:space="preserve">+) [UC02.Vin.1]
+) Đã đăng ký tài khoản xuan95 / Xuandinh1@
+) Data:  
username: xuan2001
password: </t>
  </si>
  <si>
    <t xml:space="preserve">+) [UC02.Vin.1]
+) Đã đăng ký tài khoản xuan95 / Xuandinh1@
+) Data:  
username: 
password: </t>
  </si>
  <si>
    <t>+) [UC02.Vin.1]
+) Đã đăng ký tài khoản xuan95 / Xuandinh1@
+) Data:  
username: xuan95
password: Xuan1@</t>
  </si>
  <si>
    <t>+) [UC02.Vin.1]
+) Đã đăng ký tài khoản xuan95 / Xuandinh1@
+) Data:  
username: xuan95
password: A12345678@</t>
  </si>
  <si>
    <t>+) [UC02.Vin.1]
+) Đã đăng ký tài khoản xuan95 / Xuandinh1@
+) Data:  
username: xuan95
password: Xuandinh@</t>
  </si>
  <si>
    <t>+) [UC02.Vin.1]
+) Đã đăng ký tài khoản xuan95 / Xuandinh1@
+) Data:  
username: xuan95
password: Xuandinh12</t>
  </si>
  <si>
    <t>+) [UC02.Vin.1]
+) Đã đăng ký tài khoản xuan95 / Xuandinh1@
+) Data:  
username: xuan97
password: xuandinh12@</t>
  </si>
  <si>
    <t>+) [UC02.Vin.1]
+) Đã đăng ký tài khoản xuan95 / Xuandinh1@
+) Data:  
username: xuan95
password: Xuandinh123@</t>
  </si>
  <si>
    <t>Thiết bị Galaxy Tab 7 - Android 11.0</t>
  </si>
  <si>
    <t xml:space="preserve">UC01 Đăng kí - Galaxy Tab S7 - </t>
  </si>
  <si>
    <t>[UC01.Galaxy.1]</t>
  </si>
  <si>
    <t>[UC01.Galaxy.1]
Data: 
username: rỗng
password: rỗng</t>
  </si>
  <si>
    <t>[UC01.Galaxy.1]
Data: 
username: rỗng
password: Xuandinh1@</t>
  </si>
  <si>
    <t>[UC01.Galaxy.1]
Data: 
username: xuan955
password: rỗng</t>
  </si>
  <si>
    <t>[UC01.Galaxy.1]
Data: 
username: xuan95
password: Xuandinh12@</t>
  </si>
  <si>
    <t>[UC01.Galaxy.1]
Data: 
username: xuan96
password: Xuan12@</t>
  </si>
  <si>
    <t>[UC01.Galaxy.1]
Data: 
username: xuan97
password: A12345678@</t>
  </si>
  <si>
    <t>[UC01.Galaxy.1]
Data: 
username: xuan97
password: Xuandinh@</t>
  </si>
  <si>
    <t>[UC01.Galaxy.1]
Data: 
username: xuan97
password: Xuandinh12</t>
  </si>
  <si>
    <t>[UC01.Galaxy.1]
Data: 
username: xuan97
password: xuandinh12@</t>
  </si>
  <si>
    <t>[UC01.Galaxy.1]
Data: (Đã tồn tại)
username: xuan95  (thêm dẫu cách vào phía trước)
password: Xuandinh1@</t>
  </si>
  <si>
    <t>[UC01.Galaxy.1]
Data: 
username: xuan98
password: xuandinh12@</t>
  </si>
  <si>
    <t>Defect Galaxy 1</t>
  </si>
  <si>
    <t>Defect Galaxy  2</t>
  </si>
  <si>
    <t>Defect Galaxy  3</t>
  </si>
  <si>
    <t>Defect Galaxy  4</t>
  </si>
  <si>
    <t>Defect Galaxy 5</t>
  </si>
  <si>
    <t>UC06 Lựa chọn, thêm đồ</t>
  </si>
  <si>
    <t>Đăng ký thành công khi nhập mật khẩu hợp lệ</t>
  </si>
  <si>
    <t>[UC01.Galaxy.1]
Data: 
username: xuan95
password: Xuandinh1!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</si>
</sst>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3">
    <xf numFmtId="0" fontId="0" fillId="0" borderId="0" xfId="0"/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2" xfId="0" applyFont="1" applyBorder="1"/>
    <xf numFmtId="0" fontId="8" fillId="0" borderId="2" xfId="0" applyFont="1" applyBorder="1"/>
    <xf numFmtId="0" fontId="7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14" fontId="7" fillId="0" borderId="2" xfId="0" applyNumberFormat="1" applyFont="1" applyBorder="1"/>
    <xf numFmtId="14" fontId="9" fillId="2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Border="1" applyAlignment="1">
      <alignment vertical="center"/>
    </xf>
    <xf numFmtId="0" fontId="10" fillId="0" borderId="0" xfId="0" applyFont="1"/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13" fillId="0" borderId="0" xfId="2"/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10" fontId="15" fillId="0" borderId="0" xfId="1" applyNumberFormat="1" applyFont="1"/>
    <xf numFmtId="0" fontId="4" fillId="0" borderId="2" xfId="0" applyFont="1" applyBorder="1"/>
    <xf numFmtId="0" fontId="8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8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9" fillId="4" borderId="12" xfId="0" applyFont="1" applyFill="1" applyBorder="1" applyAlignment="1">
      <alignment wrapText="1"/>
    </xf>
    <xf numFmtId="0" fontId="9" fillId="4" borderId="12" xfId="0" applyFont="1" applyFill="1" applyBorder="1" applyAlignment="1">
      <alignment horizontal="left" wrapText="1"/>
    </xf>
    <xf numFmtId="0" fontId="9" fillId="4" borderId="12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left" wrapText="1"/>
    </xf>
    <xf numFmtId="0" fontId="12" fillId="5" borderId="10" xfId="0" applyFont="1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 wrapText="1"/>
    </xf>
    <xf numFmtId="14" fontId="0" fillId="0" borderId="8" xfId="0" applyNumberFormat="1" applyBorder="1" applyAlignment="1">
      <alignment wrapText="1"/>
    </xf>
    <xf numFmtId="0" fontId="0" fillId="0" borderId="2" xfId="0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9" fontId="0" fillId="0" borderId="2" xfId="1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9" fillId="4" borderId="12" xfId="0" applyFont="1" applyFill="1" applyBorder="1" applyAlignment="1">
      <alignment vertical="top" wrapText="1"/>
    </xf>
    <xf numFmtId="0" fontId="9" fillId="4" borderId="12" xfId="0" applyFont="1" applyFill="1" applyBorder="1" applyAlignment="1">
      <alignment horizontal="left" vertical="top" wrapText="1"/>
    </xf>
    <xf numFmtId="0" fontId="9" fillId="4" borderId="12" xfId="0" applyFont="1" applyFill="1" applyBorder="1" applyAlignment="1">
      <alignment horizontal="center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5" borderId="10" xfId="0" applyFont="1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14" fontId="0" fillId="0" borderId="8" xfId="0" applyNumberForma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2" xfId="0" quotePrefix="1" applyFont="1" applyBorder="1" applyAlignment="1">
      <alignment vertical="top" wrapText="1"/>
    </xf>
    <xf numFmtId="0" fontId="18" fillId="4" borderId="12" xfId="0" applyFont="1" applyFill="1" applyBorder="1" applyAlignment="1">
      <alignment vertical="top" wrapText="1"/>
    </xf>
    <xf numFmtId="0" fontId="18" fillId="4" borderId="12" xfId="0" applyFont="1" applyFill="1" applyBorder="1" applyAlignment="1">
      <alignment horizontal="left" vertical="top" wrapText="1"/>
    </xf>
    <xf numFmtId="0" fontId="18" fillId="4" borderId="12" xfId="0" applyFont="1" applyFill="1" applyBorder="1" applyAlignment="1">
      <alignment horizontal="center" vertical="top" wrapText="1"/>
    </xf>
    <xf numFmtId="0" fontId="18" fillId="5" borderId="9" xfId="0" applyFont="1" applyFill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8" xfId="0" quotePrefix="1" applyFont="1" applyBorder="1" applyAlignment="1">
      <alignment horizontal="left" vertical="top" wrapText="1"/>
    </xf>
    <xf numFmtId="0" fontId="10" fillId="0" borderId="8" xfId="0" applyFont="1" applyBorder="1" applyAlignment="1">
      <alignment horizontal="center" vertical="top" wrapText="1"/>
    </xf>
    <xf numFmtId="14" fontId="10" fillId="0" borderId="8" xfId="0" applyNumberFormat="1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2" fillId="5" borderId="10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8" fillId="5" borderId="10" xfId="0" applyFont="1" applyFill="1" applyBorder="1" applyAlignment="1">
      <alignment horizontal="left" vertical="top" wrapText="1"/>
    </xf>
    <xf numFmtId="0" fontId="12" fillId="5" borderId="10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0</xdr:col>
      <xdr:colOff>990600</xdr:colOff>
      <xdr:row>1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BC9AA7-72CF-2CAD-131F-3D1FE1E7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885825" cy="447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uandinh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DE54-6EDC-47A0-B737-0EFF64ACC5D6}">
  <sheetPr>
    <tabColor theme="5"/>
  </sheetPr>
  <dimension ref="A1:J11"/>
  <sheetViews>
    <sheetView workbookViewId="0">
      <selection activeCell="C12" sqref="C12"/>
    </sheetView>
  </sheetViews>
  <sheetFormatPr defaultRowHeight="15" x14ac:dyDescent="0.25"/>
  <cols>
    <col min="1" max="1" width="18.85546875" style="7" customWidth="1"/>
    <col min="2" max="5" width="19.85546875" style="3" customWidth="1"/>
    <col min="6" max="6" width="19.85546875" style="1" customWidth="1"/>
    <col min="7" max="16384" width="9.140625" style="1"/>
  </cols>
  <sheetData>
    <row r="1" spans="1:10" x14ac:dyDescent="0.25">
      <c r="A1" s="1"/>
      <c r="B1" s="1"/>
      <c r="C1" s="1"/>
      <c r="D1" s="1"/>
      <c r="E1" s="1"/>
    </row>
    <row r="2" spans="1:10" ht="43.5" customHeight="1" x14ac:dyDescent="0.25">
      <c r="A2" s="3"/>
      <c r="B2" s="69" t="s">
        <v>0</v>
      </c>
      <c r="C2" s="69"/>
      <c r="D2" s="69"/>
      <c r="E2" s="69"/>
      <c r="F2" s="69"/>
      <c r="G2" s="2"/>
      <c r="H2" s="2"/>
      <c r="I2" s="2"/>
      <c r="J2" s="2"/>
    </row>
    <row r="3" spans="1:10" x14ac:dyDescent="0.25">
      <c r="A3" s="1"/>
      <c r="B3" s="1"/>
      <c r="C3" s="1"/>
      <c r="D3" s="1"/>
      <c r="E3" s="1"/>
    </row>
    <row r="4" spans="1:10" x14ac:dyDescent="0.25">
      <c r="A4" s="4" t="s">
        <v>1</v>
      </c>
      <c r="B4" s="70"/>
      <c r="C4" s="70"/>
      <c r="D4" s="70"/>
      <c r="E4" s="4" t="s">
        <v>4</v>
      </c>
      <c r="F4" s="15" t="s">
        <v>39</v>
      </c>
    </row>
    <row r="5" spans="1:10" x14ac:dyDescent="0.25">
      <c r="A5" s="4" t="s">
        <v>2</v>
      </c>
      <c r="B5" s="70"/>
      <c r="C5" s="70"/>
      <c r="D5" s="70"/>
      <c r="E5" s="4" t="s">
        <v>5</v>
      </c>
      <c r="F5" s="15"/>
    </row>
    <row r="6" spans="1:10" x14ac:dyDescent="0.25">
      <c r="A6" s="68" t="s">
        <v>3</v>
      </c>
      <c r="B6" s="71"/>
      <c r="C6" s="72"/>
      <c r="D6" s="73"/>
      <c r="E6" s="4" t="s">
        <v>6</v>
      </c>
      <c r="F6" s="15"/>
    </row>
    <row r="7" spans="1:10" x14ac:dyDescent="0.25">
      <c r="A7" s="68"/>
      <c r="B7" s="74"/>
      <c r="C7" s="75"/>
      <c r="D7" s="76"/>
      <c r="E7" s="4" t="s">
        <v>7</v>
      </c>
      <c r="F7" s="15"/>
    </row>
    <row r="8" spans="1:10" x14ac:dyDescent="0.25">
      <c r="A8" s="1"/>
      <c r="B8" s="1"/>
      <c r="C8" s="1"/>
      <c r="D8" s="1"/>
      <c r="E8" s="1"/>
    </row>
    <row r="9" spans="1:10" x14ac:dyDescent="0.25">
      <c r="A9" s="9" t="s">
        <v>8</v>
      </c>
      <c r="B9" s="1"/>
      <c r="C9" s="1"/>
      <c r="D9" s="1"/>
      <c r="E9" s="1"/>
    </row>
    <row r="10" spans="1:10" s="5" customFormat="1" ht="18" customHeight="1" x14ac:dyDescent="0.25">
      <c r="A10" s="8" t="s">
        <v>9</v>
      </c>
      <c r="B10" s="6" t="s">
        <v>12</v>
      </c>
      <c r="C10" s="6" t="s">
        <v>10</v>
      </c>
      <c r="D10" s="6" t="s">
        <v>11</v>
      </c>
      <c r="E10" s="6" t="s">
        <v>13</v>
      </c>
    </row>
    <row r="11" spans="1:10" x14ac:dyDescent="0.25">
      <c r="A11" s="7">
        <v>44714</v>
      </c>
      <c r="C11" s="18" t="s">
        <v>40</v>
      </c>
      <c r="D11" s="18" t="s">
        <v>42</v>
      </c>
      <c r="E11" s="18" t="s">
        <v>41</v>
      </c>
    </row>
  </sheetData>
  <mergeCells count="5">
    <mergeCell ref="A6:A7"/>
    <mergeCell ref="B2:F2"/>
    <mergeCell ref="B4:D4"/>
    <mergeCell ref="B5:D5"/>
    <mergeCell ref="B6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5F91-F1DF-42C1-B694-EC010C5F2487}">
  <sheetPr>
    <tabColor theme="8"/>
  </sheetPr>
  <dimension ref="A2:J20"/>
  <sheetViews>
    <sheetView tabSelected="1" topLeftCell="A2" zoomScale="85" zoomScaleNormal="85" workbookViewId="0">
      <selection activeCell="A2" sqref="A2:G2"/>
    </sheetView>
  </sheetViews>
  <sheetFormatPr defaultRowHeight="15" x14ac:dyDescent="0.25"/>
  <cols>
    <col min="1" max="1" width="15" bestFit="1" customWidth="1"/>
    <col min="2" max="2" width="23.85546875" customWidth="1"/>
    <col min="5" max="5" width="18.85546875" bestFit="1" customWidth="1"/>
    <col min="7" max="7" width="22.140625" customWidth="1"/>
  </cols>
  <sheetData>
    <row r="2" spans="1:10" ht="33.75" x14ac:dyDescent="0.5">
      <c r="A2" s="80" t="s">
        <v>14</v>
      </c>
      <c r="B2" s="81"/>
      <c r="C2" s="81"/>
      <c r="D2" s="81"/>
      <c r="E2" s="81"/>
      <c r="F2" s="81"/>
      <c r="G2" s="81"/>
    </row>
    <row r="4" spans="1:10" x14ac:dyDescent="0.25">
      <c r="A4" s="4" t="s">
        <v>1</v>
      </c>
      <c r="B4" s="82" t="s">
        <v>122</v>
      </c>
      <c r="C4" s="70"/>
      <c r="D4" s="70"/>
      <c r="E4" s="16" t="s">
        <v>4</v>
      </c>
      <c r="F4" s="70" t="str">
        <f>IF(Cover!F4="","",Cover!F4)</f>
        <v>Name</v>
      </c>
      <c r="G4" s="70"/>
    </row>
    <row r="5" spans="1:10" x14ac:dyDescent="0.25">
      <c r="A5" s="4" t="s">
        <v>2</v>
      </c>
      <c r="B5" s="70"/>
      <c r="C5" s="70"/>
      <c r="D5" s="70"/>
      <c r="E5" s="16" t="s">
        <v>5</v>
      </c>
      <c r="F5" s="70"/>
      <c r="G5" s="70"/>
    </row>
    <row r="6" spans="1:10" x14ac:dyDescent="0.25">
      <c r="A6" s="10" t="s">
        <v>3</v>
      </c>
      <c r="B6" s="83"/>
      <c r="C6" s="78"/>
      <c r="D6" s="79"/>
      <c r="E6" s="16" t="s">
        <v>6</v>
      </c>
      <c r="F6" s="70"/>
      <c r="G6" s="70"/>
    </row>
    <row r="7" spans="1:10" x14ac:dyDescent="0.25">
      <c r="A7" s="10" t="s">
        <v>15</v>
      </c>
      <c r="B7" s="77" t="s">
        <v>178</v>
      </c>
      <c r="C7" s="78"/>
      <c r="D7" s="78"/>
      <c r="E7" s="78"/>
      <c r="F7" s="78"/>
      <c r="G7" s="79"/>
    </row>
    <row r="8" spans="1:10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 s="12" t="s">
        <v>16</v>
      </c>
      <c r="B9" s="12" t="s">
        <v>17</v>
      </c>
      <c r="C9" s="12" t="s">
        <v>18</v>
      </c>
      <c r="D9" s="12" t="s">
        <v>19</v>
      </c>
      <c r="E9" s="12" t="s">
        <v>20</v>
      </c>
      <c r="F9" s="12" t="s">
        <v>21</v>
      </c>
      <c r="G9" s="12" t="s">
        <v>22</v>
      </c>
      <c r="H9" s="11"/>
      <c r="I9" s="11"/>
      <c r="J9" s="11"/>
    </row>
    <row r="10" spans="1:10" x14ac:dyDescent="0.25">
      <c r="A10" s="11">
        <v>1</v>
      </c>
      <c r="B10" s="14" t="s">
        <v>113</v>
      </c>
      <c r="C10" s="11">
        <f>'UC01 Đăng ký'!A5</f>
        <v>18</v>
      </c>
      <c r="D10" s="11">
        <f>'UC01 Đăng ký'!B5</f>
        <v>5</v>
      </c>
      <c r="E10" s="11">
        <f>'UC01 Đăng ký'!C5</f>
        <v>0</v>
      </c>
      <c r="F10" s="11">
        <f>'UC01 Đăng ký'!D5</f>
        <v>0</v>
      </c>
      <c r="G10" s="11">
        <f>'UC01 Đăng ký'!E5</f>
        <v>23</v>
      </c>
      <c r="H10" s="11"/>
      <c r="I10" s="11"/>
      <c r="J10" s="11"/>
    </row>
    <row r="11" spans="1:10" x14ac:dyDescent="0.25">
      <c r="A11" s="11">
        <v>2</v>
      </c>
      <c r="B11" s="14" t="s">
        <v>118</v>
      </c>
      <c r="C11" s="11">
        <f>'UC02 Đăng nhập'!A5</f>
        <v>20</v>
      </c>
      <c r="D11" s="11">
        <f>'UC02 Đăng nhập'!B5</f>
        <v>4</v>
      </c>
      <c r="E11" s="11">
        <f>'UC02 Đăng nhập'!C5</f>
        <v>0</v>
      </c>
      <c r="F11" s="11">
        <f>'UC02 Đăng nhập'!D5</f>
        <v>0</v>
      </c>
      <c r="G11" s="11">
        <f>'UC02 Đăng nhập'!E5</f>
        <v>24</v>
      </c>
      <c r="H11" s="11"/>
      <c r="I11" s="11"/>
      <c r="J11" s="11"/>
    </row>
    <row r="12" spans="1:10" x14ac:dyDescent="0.25">
      <c r="A12" s="11">
        <v>3</v>
      </c>
      <c r="B12" s="14" t="s">
        <v>197</v>
      </c>
      <c r="C12">
        <f>'UC06 Lựa chọn, thêm đồ'!A5</f>
        <v>13</v>
      </c>
      <c r="D12">
        <f>'UC06 Lựa chọn, thêm đồ'!B5</f>
        <v>4</v>
      </c>
      <c r="E12">
        <f>'UC06 Lựa chọn, thêm đồ'!C5</f>
        <v>0</v>
      </c>
      <c r="F12">
        <f>'UC06 Lựa chọn, thêm đồ'!D5</f>
        <v>0</v>
      </c>
      <c r="G12">
        <f>'UC06 Lựa chọn, thêm đồ'!E5</f>
        <v>17</v>
      </c>
      <c r="H12" s="11"/>
      <c r="I12" s="11"/>
      <c r="J12" s="11"/>
    </row>
    <row r="13" spans="1:10" x14ac:dyDescent="0.25">
      <c r="A13" s="11">
        <v>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 s="11">
        <v>5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0" x14ac:dyDescent="0.25">
      <c r="A15" s="11">
        <v>6</v>
      </c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A16" s="11">
        <v>7</v>
      </c>
      <c r="B16" s="11"/>
      <c r="C16" s="11"/>
      <c r="D16" s="11"/>
      <c r="E16" s="11"/>
      <c r="F16" s="11"/>
      <c r="G16" s="11"/>
      <c r="H16" s="11"/>
      <c r="I16" s="11"/>
      <c r="J16" s="11"/>
    </row>
    <row r="17" spans="1:10" x14ac:dyDescent="0.25">
      <c r="A17" s="12"/>
      <c r="B17" s="13" t="s">
        <v>23</v>
      </c>
      <c r="C17" s="12">
        <f>SUM(C10:C16)</f>
        <v>51</v>
      </c>
      <c r="D17" s="12">
        <f>SUM(D10:D16)</f>
        <v>13</v>
      </c>
      <c r="E17" s="12">
        <f>SUM(E10:E16)</f>
        <v>0</v>
      </c>
      <c r="F17" s="12">
        <f>SUM(F10:F16)</f>
        <v>0</v>
      </c>
      <c r="G17" s="12">
        <f>SUM(G10:G16)</f>
        <v>64</v>
      </c>
      <c r="H17" s="11"/>
      <c r="I17" s="11"/>
      <c r="J17" s="11"/>
    </row>
    <row r="18" spans="1:10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x14ac:dyDescent="0.25">
      <c r="A19" s="11"/>
      <c r="B19" s="9" t="s">
        <v>24</v>
      </c>
      <c r="C19" s="11"/>
      <c r="D19" s="11"/>
      <c r="E19" s="17">
        <f>SUM(C17:D17)/G17</f>
        <v>1</v>
      </c>
      <c r="F19" s="11"/>
      <c r="G19" s="11"/>
      <c r="H19" s="11"/>
      <c r="I19" s="11"/>
      <c r="J19" s="11"/>
    </row>
    <row r="20" spans="1:10" x14ac:dyDescent="0.25">
      <c r="A20" s="11"/>
      <c r="B20" s="9" t="s">
        <v>25</v>
      </c>
      <c r="C20" s="11"/>
      <c r="D20" s="11"/>
      <c r="E20" s="17">
        <f>C17/SUM(C17:D17)</f>
        <v>0.796875</v>
      </c>
      <c r="F20" s="11"/>
      <c r="G20" s="11"/>
      <c r="H20" s="11"/>
      <c r="I20" s="11"/>
      <c r="J20" s="11"/>
    </row>
  </sheetData>
  <mergeCells count="8">
    <mergeCell ref="B7:G7"/>
    <mergeCell ref="A2:G2"/>
    <mergeCell ref="B4:D4"/>
    <mergeCell ref="B5:D5"/>
    <mergeCell ref="F4:G4"/>
    <mergeCell ref="F5:G5"/>
    <mergeCell ref="F6:G6"/>
    <mergeCell ref="B6:D6"/>
  </mergeCells>
  <hyperlinks>
    <hyperlink ref="B10" location="'UC01 Đăng ký'!A1" display="UC01 Đăng kí" xr:uid="{0C288C82-BCA4-4809-ADED-50A4B173273E}"/>
    <hyperlink ref="B11" location="'UC02 Đăng nhập'!A1" display="UC02 Đăng nhập" xr:uid="{9E98E3F2-E165-4843-92DC-BC5045CB7045}"/>
    <hyperlink ref="B12" location="'UC06 Lựa chọn, thêm đồ'!A1" display="UC06 Lựa chọn, thêm đồ" xr:uid="{942A12C7-B2E2-4FDD-A9A4-16B015BD0E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D0CE-E06B-45C4-B936-1898A6EDCEB7}">
  <sheetPr>
    <tabColor theme="4" tint="0.39997558519241921"/>
  </sheetPr>
  <dimension ref="A1:I34"/>
  <sheetViews>
    <sheetView topLeftCell="A19" workbookViewId="0">
      <selection activeCell="B23" sqref="B23"/>
    </sheetView>
  </sheetViews>
  <sheetFormatPr defaultRowHeight="15" x14ac:dyDescent="0.25"/>
  <cols>
    <col min="1" max="1" width="19.140625" style="42" customWidth="1"/>
    <col min="2" max="2" width="24.42578125" style="46" customWidth="1"/>
    <col min="3" max="3" width="23.28515625" style="46" customWidth="1"/>
    <col min="4" max="4" width="30.85546875" style="46" customWidth="1"/>
    <col min="5" max="5" width="40.42578125" style="46" customWidth="1"/>
    <col min="6" max="6" width="12.5703125" style="41" customWidth="1"/>
    <col min="7" max="7" width="14.85546875" style="42" bestFit="1" customWidth="1"/>
    <col min="8" max="8" width="17.42578125" style="42" bestFit="1" customWidth="1"/>
    <col min="9" max="9" width="12.5703125" style="46" customWidth="1"/>
    <col min="10" max="10" width="24.140625" style="42" customWidth="1"/>
    <col min="11" max="16384" width="9.140625" style="42"/>
  </cols>
  <sheetData>
    <row r="1" spans="1:9" x14ac:dyDescent="0.25">
      <c r="A1" s="39" t="s">
        <v>26</v>
      </c>
      <c r="B1" s="85" t="s">
        <v>179</v>
      </c>
      <c r="C1" s="85"/>
      <c r="D1" s="85"/>
      <c r="E1" s="85"/>
      <c r="F1" s="86"/>
      <c r="G1" s="86"/>
      <c r="H1" s="86"/>
      <c r="I1" s="86"/>
    </row>
    <row r="2" spans="1:9" x14ac:dyDescent="0.25">
      <c r="A2" s="39" t="s">
        <v>27</v>
      </c>
      <c r="B2" s="85" t="s">
        <v>29</v>
      </c>
      <c r="C2" s="85"/>
      <c r="D2" s="85"/>
      <c r="E2" s="85"/>
      <c r="F2" s="86"/>
      <c r="G2" s="86"/>
      <c r="H2" s="86"/>
      <c r="I2" s="86"/>
    </row>
    <row r="3" spans="1:9" x14ac:dyDescent="0.25">
      <c r="A3" s="39" t="s">
        <v>28</v>
      </c>
      <c r="B3" s="85" t="s">
        <v>38</v>
      </c>
      <c r="C3" s="85"/>
      <c r="D3" s="85"/>
      <c r="E3" s="85"/>
      <c r="F3" s="86"/>
      <c r="G3" s="86"/>
      <c r="H3" s="86"/>
      <c r="I3" s="86"/>
    </row>
    <row r="4" spans="1:9" x14ac:dyDescent="0.25">
      <c r="A4" s="43" t="s">
        <v>18</v>
      </c>
      <c r="B4" s="43" t="s">
        <v>19</v>
      </c>
      <c r="C4" s="43" t="s">
        <v>20</v>
      </c>
      <c r="D4" s="43" t="s">
        <v>21</v>
      </c>
      <c r="E4" s="43" t="s">
        <v>30</v>
      </c>
      <c r="F4" s="86"/>
      <c r="G4" s="86"/>
      <c r="H4" s="86"/>
      <c r="I4" s="86"/>
    </row>
    <row r="5" spans="1:9" x14ac:dyDescent="0.25">
      <c r="A5" s="44">
        <f>COUNTIF($F$10:$F$681,A4)</f>
        <v>18</v>
      </c>
      <c r="B5" s="44">
        <f>COUNTIF($F$10:$F$681,B4)</f>
        <v>5</v>
      </c>
      <c r="C5" s="44">
        <f>COUNTIF($F$10:$F$681,C4)</f>
        <v>0</v>
      </c>
      <c r="D5" s="44">
        <f>COUNTIF($F$10:$F$681,D4)</f>
        <v>0</v>
      </c>
      <c r="E5" s="44">
        <f>SUM(A5:D5)</f>
        <v>23</v>
      </c>
      <c r="F5" s="86"/>
      <c r="G5" s="86"/>
      <c r="H5" s="86"/>
      <c r="I5" s="86"/>
    </row>
    <row r="6" spans="1:9" x14ac:dyDescent="0.25">
      <c r="A6" s="45">
        <f>A5/$E$5</f>
        <v>0.78260869565217395</v>
      </c>
      <c r="B6" s="45">
        <f t="shared" ref="B6:D6" si="0">B5/$E$5</f>
        <v>0.21739130434782608</v>
      </c>
      <c r="C6" s="45">
        <f t="shared" si="0"/>
        <v>0</v>
      </c>
      <c r="D6" s="45">
        <f t="shared" si="0"/>
        <v>0</v>
      </c>
      <c r="E6" s="44"/>
      <c r="F6" s="86"/>
      <c r="G6" s="86"/>
      <c r="H6" s="86"/>
      <c r="I6" s="86"/>
    </row>
    <row r="7" spans="1:9" x14ac:dyDescent="0.25">
      <c r="F7" s="87"/>
      <c r="G7" s="87"/>
      <c r="H7" s="87"/>
      <c r="I7" s="87"/>
    </row>
    <row r="8" spans="1:9" x14ac:dyDescent="0.25">
      <c r="A8" s="60" t="s">
        <v>31</v>
      </c>
      <c r="B8" s="61" t="s">
        <v>32</v>
      </c>
      <c r="C8" s="61" t="s">
        <v>33</v>
      </c>
      <c r="D8" s="61" t="s">
        <v>34</v>
      </c>
      <c r="E8" s="61" t="s">
        <v>35</v>
      </c>
      <c r="F8" s="62" t="s">
        <v>36</v>
      </c>
      <c r="G8" s="60" t="s">
        <v>37</v>
      </c>
      <c r="H8" s="47" t="s">
        <v>28</v>
      </c>
      <c r="I8" s="48" t="s">
        <v>13</v>
      </c>
    </row>
    <row r="9" spans="1:9" x14ac:dyDescent="0.25">
      <c r="A9" s="63"/>
      <c r="B9" s="88" t="s">
        <v>114</v>
      </c>
      <c r="C9" s="88"/>
      <c r="D9" s="88"/>
      <c r="E9" s="88"/>
      <c r="F9" s="88"/>
      <c r="G9" s="88"/>
      <c r="H9" s="51"/>
      <c r="I9" s="52"/>
    </row>
    <row r="10" spans="1:9" ht="75" x14ac:dyDescent="0.25">
      <c r="A10" s="58" t="str">
        <f>IF(E10="","",$B$1&amp;" "&amp;COUNTA($E$10:E10))</f>
        <v>UC01 Đăng kí - Galaxy Tab S7 -  1</v>
      </c>
      <c r="B10" s="64" t="s">
        <v>63</v>
      </c>
      <c r="C10" s="65" t="s">
        <v>54</v>
      </c>
      <c r="D10" s="64" t="s">
        <v>55</v>
      </c>
      <c r="E10" s="64" t="s">
        <v>43</v>
      </c>
      <c r="F10" s="66" t="s">
        <v>18</v>
      </c>
      <c r="G10" s="67">
        <v>44918</v>
      </c>
      <c r="H10" s="57" t="str">
        <f>IF(E10="","",$B$3)</f>
        <v>Đinh Thị Anh Xuân</v>
      </c>
      <c r="I10" s="54"/>
    </row>
    <row r="11" spans="1:9" ht="105" x14ac:dyDescent="0.25">
      <c r="A11" s="58" t="str">
        <f>IF(E11="","",$B$1&amp;" "&amp;COUNTA($E$10:E11))</f>
        <v>UC01 Đăng kí - Galaxy Tab S7 -  2</v>
      </c>
      <c r="B11" s="38" t="s">
        <v>45</v>
      </c>
      <c r="C11" s="38" t="s">
        <v>180</v>
      </c>
      <c r="D11" s="38" t="s">
        <v>56</v>
      </c>
      <c r="E11" s="38" t="s">
        <v>61</v>
      </c>
      <c r="F11" s="66" t="s">
        <v>18</v>
      </c>
      <c r="G11" s="67">
        <v>44918</v>
      </c>
      <c r="H11" s="57" t="str">
        <f t="shared" ref="H11:H17" si="1">IF(E11="","",$B$3)</f>
        <v>Đinh Thị Anh Xuân</v>
      </c>
      <c r="I11" s="40"/>
    </row>
    <row r="12" spans="1:9" ht="30" x14ac:dyDescent="0.25">
      <c r="A12" s="58" t="str">
        <f>IF(E12="","",$B$1&amp;" "&amp;COUNTA($E$10:E12))</f>
        <v>UC01 Đăng kí - Galaxy Tab S7 -  3</v>
      </c>
      <c r="B12" s="38" t="s">
        <v>46</v>
      </c>
      <c r="C12" s="38" t="s">
        <v>180</v>
      </c>
      <c r="D12" s="38" t="s">
        <v>51</v>
      </c>
      <c r="E12" s="38" t="s">
        <v>50</v>
      </c>
      <c r="F12" s="66" t="s">
        <v>18</v>
      </c>
      <c r="G12" s="67">
        <v>44918</v>
      </c>
      <c r="H12" s="57" t="str">
        <f t="shared" si="1"/>
        <v>Đinh Thị Anh Xuân</v>
      </c>
      <c r="I12" s="40"/>
    </row>
    <row r="13" spans="1:9" ht="105" x14ac:dyDescent="0.25">
      <c r="A13" s="58" t="str">
        <f>IF(E13="","",$B$1&amp;" "&amp;COUNTA($E$10:E13))</f>
        <v>UC01 Đăng kí - Galaxy Tab S7 -  4</v>
      </c>
      <c r="B13" s="38" t="s">
        <v>57</v>
      </c>
      <c r="C13" s="38" t="s">
        <v>180</v>
      </c>
      <c r="D13" s="38" t="s">
        <v>119</v>
      </c>
      <c r="E13" s="38" t="s">
        <v>58</v>
      </c>
      <c r="F13" s="66" t="s">
        <v>19</v>
      </c>
      <c r="G13" s="67">
        <v>44918</v>
      </c>
      <c r="H13" s="57" t="str">
        <f t="shared" ref="H13:H16" si="2">IF(E13="","",$B$3)</f>
        <v>Đinh Thị Anh Xuân</v>
      </c>
      <c r="I13" s="40" t="s">
        <v>192</v>
      </c>
    </row>
    <row r="14" spans="1:9" ht="60" x14ac:dyDescent="0.25">
      <c r="A14" s="58" t="str">
        <f>IF(E14="","",$B$1&amp;" "&amp;COUNTA($E$10:E14))</f>
        <v>UC01 Đăng kí - Galaxy Tab S7 -  5</v>
      </c>
      <c r="B14" s="38" t="s">
        <v>52</v>
      </c>
      <c r="C14" s="38" t="s">
        <v>180</v>
      </c>
      <c r="D14" s="38" t="s">
        <v>47</v>
      </c>
      <c r="E14" s="38" t="s">
        <v>53</v>
      </c>
      <c r="F14" s="66" t="s">
        <v>18</v>
      </c>
      <c r="G14" s="67">
        <v>44918</v>
      </c>
      <c r="H14" s="57" t="str">
        <f t="shared" si="2"/>
        <v>Đinh Thị Anh Xuân</v>
      </c>
      <c r="I14" s="40"/>
    </row>
    <row r="15" spans="1:9" ht="45" x14ac:dyDescent="0.25">
      <c r="A15" s="58" t="str">
        <f>IF(E15="","",$B$1&amp;" "&amp;COUNTA($E$10:E15))</f>
        <v>UC01 Đăng kí - Galaxy Tab S7 -  6</v>
      </c>
      <c r="B15" s="38" t="s">
        <v>48</v>
      </c>
      <c r="C15" s="38" t="s">
        <v>180</v>
      </c>
      <c r="D15" s="38" t="s">
        <v>49</v>
      </c>
      <c r="E15" s="38" t="s">
        <v>120</v>
      </c>
      <c r="F15" s="66" t="s">
        <v>18</v>
      </c>
      <c r="G15" s="67">
        <v>44918</v>
      </c>
      <c r="H15" s="57" t="str">
        <f t="shared" si="2"/>
        <v>Đinh Thị Anh Xuân</v>
      </c>
      <c r="I15" s="40"/>
    </row>
    <row r="16" spans="1:9" ht="45" x14ac:dyDescent="0.25">
      <c r="A16" s="58" t="str">
        <f>IF(E16="","",$B$1&amp;" "&amp;COUNTA($E$10:E16))</f>
        <v>UC01 Đăng kí - Galaxy Tab S7 -  7</v>
      </c>
      <c r="B16" s="38" t="s">
        <v>64</v>
      </c>
      <c r="C16" s="38" t="s">
        <v>180</v>
      </c>
      <c r="D16" s="38" t="s">
        <v>65</v>
      </c>
      <c r="E16" s="38" t="s">
        <v>66</v>
      </c>
      <c r="F16" s="66" t="s">
        <v>19</v>
      </c>
      <c r="G16" s="67">
        <v>44918</v>
      </c>
      <c r="H16" s="57" t="str">
        <f t="shared" si="2"/>
        <v>Đinh Thị Anh Xuân</v>
      </c>
      <c r="I16" s="40" t="s">
        <v>193</v>
      </c>
    </row>
    <row r="17" spans="1:9" ht="45" x14ac:dyDescent="0.25">
      <c r="A17" s="58" t="str">
        <f>IF(E17="","",$B$1&amp;" "&amp;COUNTA($E$10:E17))</f>
        <v>UC01 Đăng kí - Galaxy Tab S7 -  8</v>
      </c>
      <c r="B17" s="38" t="s">
        <v>77</v>
      </c>
      <c r="C17" s="38" t="s">
        <v>180</v>
      </c>
      <c r="D17" s="38" t="s">
        <v>76</v>
      </c>
      <c r="E17" s="38" t="s">
        <v>121</v>
      </c>
      <c r="F17" s="66" t="s">
        <v>19</v>
      </c>
      <c r="G17" s="67">
        <v>44918</v>
      </c>
      <c r="H17" s="57" t="str">
        <f t="shared" si="1"/>
        <v>Đinh Thị Anh Xuân</v>
      </c>
      <c r="I17" s="40" t="s">
        <v>194</v>
      </c>
    </row>
    <row r="18" spans="1:9" ht="30" x14ac:dyDescent="0.25">
      <c r="A18" s="58" t="str">
        <f>IF(E18="","",$B$1&amp;" "&amp;COUNTA($E$10:E18))</f>
        <v>UC01 Đăng kí - Galaxy Tab S7 -  9</v>
      </c>
      <c r="B18" s="38" t="s">
        <v>67</v>
      </c>
      <c r="C18" s="38" t="s">
        <v>180</v>
      </c>
      <c r="D18" s="38" t="s">
        <v>68</v>
      </c>
      <c r="E18" s="38" t="s">
        <v>69</v>
      </c>
      <c r="F18" s="66" t="s">
        <v>18</v>
      </c>
      <c r="G18" s="67">
        <v>44918</v>
      </c>
      <c r="H18" s="57" t="str">
        <f>IF(E18="","",$B$3)</f>
        <v>Đinh Thị Anh Xuân</v>
      </c>
      <c r="I18" s="40"/>
    </row>
    <row r="19" spans="1:9" ht="90" x14ac:dyDescent="0.25">
      <c r="A19" s="58" t="str">
        <f>IF(E19="","",$B$1&amp;" "&amp;COUNTA($E$10:E19))</f>
        <v>UC01 Đăng kí - Galaxy Tab S7 -  10</v>
      </c>
      <c r="B19" s="38" t="s">
        <v>70</v>
      </c>
      <c r="C19" s="38" t="s">
        <v>180</v>
      </c>
      <c r="D19" s="38" t="s">
        <v>71</v>
      </c>
      <c r="E19" s="38" t="s">
        <v>72</v>
      </c>
      <c r="F19" s="66" t="s">
        <v>18</v>
      </c>
      <c r="G19" s="67">
        <v>44918</v>
      </c>
      <c r="H19" s="57" t="str">
        <f>IF(E19="","",$B$3)</f>
        <v>Đinh Thị Anh Xuân</v>
      </c>
      <c r="I19" s="40"/>
    </row>
    <row r="20" spans="1:9" ht="30" x14ac:dyDescent="0.25">
      <c r="A20" s="58" t="str">
        <f>IF(E20="","",$B$1&amp;" "&amp;COUNTA($E$10:E20))</f>
        <v>UC01 Đăng kí - Galaxy Tab S7 -  11</v>
      </c>
      <c r="B20" s="38" t="s">
        <v>73</v>
      </c>
      <c r="C20" s="38" t="s">
        <v>180</v>
      </c>
      <c r="D20" s="38" t="s">
        <v>74</v>
      </c>
      <c r="E20" s="38" t="s">
        <v>75</v>
      </c>
      <c r="F20" s="66" t="s">
        <v>18</v>
      </c>
      <c r="G20" s="67">
        <v>44918</v>
      </c>
      <c r="H20" s="57" t="str">
        <f>IF(E20="","",$B$3)</f>
        <v>Đinh Thị Anh Xuân</v>
      </c>
      <c r="I20" s="40"/>
    </row>
    <row r="21" spans="1:9" x14ac:dyDescent="0.25">
      <c r="A21" s="53" t="str">
        <f>IF(E21="","",$B$1&amp;" "&amp;COUNTA($E$10:E21))</f>
        <v/>
      </c>
      <c r="B21" s="40"/>
      <c r="C21" s="40"/>
      <c r="D21" s="40"/>
      <c r="E21" s="40"/>
      <c r="F21" s="56"/>
      <c r="G21" s="57"/>
      <c r="H21" s="57" t="str">
        <f>IF(E21="","",$B$3)</f>
        <v/>
      </c>
      <c r="I21" s="40"/>
    </row>
    <row r="22" spans="1:9" x14ac:dyDescent="0.25">
      <c r="A22" s="50"/>
      <c r="B22" s="84" t="s">
        <v>115</v>
      </c>
      <c r="C22" s="84"/>
      <c r="D22" s="84"/>
      <c r="E22" s="84"/>
      <c r="F22" s="84"/>
      <c r="G22" s="84"/>
      <c r="H22" s="51"/>
      <c r="I22" s="52"/>
    </row>
    <row r="23" spans="1:9" ht="60" x14ac:dyDescent="0.25">
      <c r="A23" s="53" t="str">
        <f>IF(E23="","",$B$1&amp;" "&amp;COUNTA($E$10:E23))</f>
        <v>UC01 Đăng kí - Galaxy Tab S7 -  12</v>
      </c>
      <c r="B23" s="40" t="s">
        <v>198</v>
      </c>
      <c r="C23" s="38" t="s">
        <v>199</v>
      </c>
      <c r="D23" s="40" t="s">
        <v>62</v>
      </c>
      <c r="E23" s="40" t="s">
        <v>112</v>
      </c>
      <c r="F23" s="56" t="s">
        <v>19</v>
      </c>
      <c r="G23" s="57">
        <v>44918</v>
      </c>
      <c r="H23" s="57" t="str">
        <f t="shared" ref="H23:H34" si="3">IF(E23="","",$B$3)</f>
        <v>Đinh Thị Anh Xuân</v>
      </c>
      <c r="I23" s="40"/>
    </row>
    <row r="24" spans="1:9" ht="60" x14ac:dyDescent="0.25">
      <c r="A24" s="53" t="str">
        <f>IF(E24="","",$B$1&amp;" "&amp;COUNTA($E$10:E24))</f>
        <v>UC01 Đăng kí - Galaxy Tab S7 -  13</v>
      </c>
      <c r="B24" s="40" t="s">
        <v>78</v>
      </c>
      <c r="C24" s="38" t="s">
        <v>181</v>
      </c>
      <c r="D24" s="40" t="s">
        <v>62</v>
      </c>
      <c r="E24" s="40" t="s">
        <v>91</v>
      </c>
      <c r="F24" s="56" t="s">
        <v>18</v>
      </c>
      <c r="G24" s="57">
        <v>44918</v>
      </c>
      <c r="H24" s="57" t="str">
        <f t="shared" si="3"/>
        <v>Đinh Thị Anh Xuân</v>
      </c>
      <c r="I24" s="40"/>
    </row>
    <row r="25" spans="1:9" ht="60" x14ac:dyDescent="0.25">
      <c r="A25" s="53" t="str">
        <f>IF(E25="","",$B$1&amp;" "&amp;COUNTA($E$10:E25))</f>
        <v>UC01 Đăng kí - Galaxy Tab S7 -  14</v>
      </c>
      <c r="B25" s="40" t="s">
        <v>79</v>
      </c>
      <c r="C25" s="38" t="s">
        <v>182</v>
      </c>
      <c r="D25" s="40" t="s">
        <v>62</v>
      </c>
      <c r="E25" s="40" t="s">
        <v>91</v>
      </c>
      <c r="F25" s="56" t="s">
        <v>18</v>
      </c>
      <c r="G25" s="57">
        <v>44918</v>
      </c>
      <c r="H25" s="57" t="str">
        <f t="shared" si="3"/>
        <v>Đinh Thị Anh Xuân</v>
      </c>
      <c r="I25" s="40"/>
    </row>
    <row r="26" spans="1:9" ht="60" x14ac:dyDescent="0.25">
      <c r="A26" s="53" t="str">
        <f>IF(E26="","",$B$1&amp;" "&amp;COUNTA($E$10:E26))</f>
        <v>UC01 Đăng kí - Galaxy Tab S7 -  15</v>
      </c>
      <c r="B26" s="40" t="s">
        <v>80</v>
      </c>
      <c r="C26" s="38" t="s">
        <v>183</v>
      </c>
      <c r="D26" s="40" t="s">
        <v>62</v>
      </c>
      <c r="E26" s="40" t="s">
        <v>91</v>
      </c>
      <c r="F26" s="56" t="s">
        <v>18</v>
      </c>
      <c r="G26" s="57">
        <v>44918</v>
      </c>
      <c r="H26" s="57" t="str">
        <f t="shared" si="3"/>
        <v>Đinh Thị Anh Xuân</v>
      </c>
      <c r="I26" s="40"/>
    </row>
    <row r="27" spans="1:9" ht="60" x14ac:dyDescent="0.25">
      <c r="A27" s="53" t="str">
        <f>IF(E27="","",$B$1&amp;" "&amp;COUNTA($E$10:E27))</f>
        <v>UC01 Đăng kí - Galaxy Tab S7 -  16</v>
      </c>
      <c r="B27" s="40" t="s">
        <v>81</v>
      </c>
      <c r="C27" s="38" t="s">
        <v>184</v>
      </c>
      <c r="D27" s="40" t="s">
        <v>62</v>
      </c>
      <c r="E27" s="40" t="s">
        <v>92</v>
      </c>
      <c r="F27" s="56" t="s">
        <v>18</v>
      </c>
      <c r="G27" s="57">
        <v>44918</v>
      </c>
      <c r="H27" s="57" t="str">
        <f t="shared" si="3"/>
        <v>Đinh Thị Anh Xuân</v>
      </c>
      <c r="I27" s="40"/>
    </row>
    <row r="28" spans="1:9" ht="60" x14ac:dyDescent="0.25">
      <c r="A28" s="53" t="str">
        <f>IF(E28="","",$B$1&amp;" "&amp;COUNTA($E$10:E28))</f>
        <v>UC01 Đăng kí - Galaxy Tab S7 -  17</v>
      </c>
      <c r="B28" s="40" t="s">
        <v>84</v>
      </c>
      <c r="C28" s="38" t="s">
        <v>185</v>
      </c>
      <c r="D28" s="40" t="s">
        <v>62</v>
      </c>
      <c r="E28" s="40" t="s">
        <v>93</v>
      </c>
      <c r="F28" s="56" t="s">
        <v>19</v>
      </c>
      <c r="G28" s="57">
        <v>44918</v>
      </c>
      <c r="H28" s="57" t="str">
        <f t="shared" si="3"/>
        <v>Đinh Thị Anh Xuân</v>
      </c>
      <c r="I28" s="40" t="s">
        <v>195</v>
      </c>
    </row>
    <row r="29" spans="1:9" ht="60" x14ac:dyDescent="0.25">
      <c r="A29" s="53" t="str">
        <f>IF(E29="","",$B$1&amp;" "&amp;COUNTA($E$10:E29))</f>
        <v>UC01 Đăng kí - Galaxy Tab S7 -  18</v>
      </c>
      <c r="B29" s="40" t="s">
        <v>85</v>
      </c>
      <c r="C29" s="38" t="s">
        <v>186</v>
      </c>
      <c r="D29" s="40" t="s">
        <v>62</v>
      </c>
      <c r="E29" s="40" t="s">
        <v>93</v>
      </c>
      <c r="F29" s="56" t="s">
        <v>18</v>
      </c>
      <c r="G29" s="57">
        <v>44918</v>
      </c>
      <c r="H29" s="57" t="str">
        <f t="shared" si="3"/>
        <v>Đinh Thị Anh Xuân</v>
      </c>
      <c r="I29" s="40"/>
    </row>
    <row r="30" spans="1:9" ht="60" x14ac:dyDescent="0.25">
      <c r="A30" s="53" t="str">
        <f>IF(E30="","",$B$1&amp;" "&amp;COUNTA($E$10:E30))</f>
        <v>UC01 Đăng kí - Galaxy Tab S7 -  19</v>
      </c>
      <c r="B30" s="40" t="s">
        <v>82</v>
      </c>
      <c r="C30" s="38" t="s">
        <v>187</v>
      </c>
      <c r="D30" s="40" t="s">
        <v>62</v>
      </c>
      <c r="E30" s="40" t="s">
        <v>93</v>
      </c>
      <c r="F30" s="56" t="s">
        <v>18</v>
      </c>
      <c r="G30" s="57">
        <v>44918</v>
      </c>
      <c r="H30" s="57" t="str">
        <f t="shared" si="3"/>
        <v>Đinh Thị Anh Xuân</v>
      </c>
      <c r="I30" s="40"/>
    </row>
    <row r="31" spans="1:9" ht="60" x14ac:dyDescent="0.25">
      <c r="A31" s="53" t="str">
        <f>IF(E31="","",$B$1&amp;" "&amp;COUNTA($E$10:E31))</f>
        <v>UC01 Đăng kí - Galaxy Tab S7 -  20</v>
      </c>
      <c r="B31" s="40" t="s">
        <v>83</v>
      </c>
      <c r="C31" s="38" t="s">
        <v>188</v>
      </c>
      <c r="D31" s="40" t="s">
        <v>62</v>
      </c>
      <c r="E31" s="40" t="s">
        <v>93</v>
      </c>
      <c r="F31" s="56" t="s">
        <v>18</v>
      </c>
      <c r="G31" s="57">
        <v>44918</v>
      </c>
      <c r="H31" s="57" t="str">
        <f t="shared" si="3"/>
        <v>Đinh Thị Anh Xuân</v>
      </c>
      <c r="I31" s="40"/>
    </row>
    <row r="32" spans="1:9" ht="60" x14ac:dyDescent="0.25">
      <c r="A32" s="53" t="str">
        <f>IF(E32="","",$B$1&amp;" "&amp;COUNTA($E$10:E32))</f>
        <v>UC01 Đăng kí - Galaxy Tab S7 -  21</v>
      </c>
      <c r="B32" s="40" t="s">
        <v>86</v>
      </c>
      <c r="C32" s="38" t="s">
        <v>189</v>
      </c>
      <c r="D32" s="40" t="s">
        <v>62</v>
      </c>
      <c r="E32" s="40" t="s">
        <v>93</v>
      </c>
      <c r="F32" s="56" t="s">
        <v>18</v>
      </c>
      <c r="G32" s="57">
        <v>44918</v>
      </c>
      <c r="H32" s="57" t="str">
        <f t="shared" si="3"/>
        <v>Đinh Thị Anh Xuân</v>
      </c>
      <c r="I32" s="40"/>
    </row>
    <row r="33" spans="1:9" ht="90" x14ac:dyDescent="0.25">
      <c r="A33" s="53" t="str">
        <f>IF(E33="","",$B$1&amp;" "&amp;COUNTA($E$10:E33))</f>
        <v>UC01 Đăng kí - Galaxy Tab S7 -  22</v>
      </c>
      <c r="B33" s="40" t="s">
        <v>87</v>
      </c>
      <c r="C33" s="38" t="s">
        <v>190</v>
      </c>
      <c r="D33" s="40" t="s">
        <v>62</v>
      </c>
      <c r="E33" s="40" t="s">
        <v>92</v>
      </c>
      <c r="F33" s="56" t="s">
        <v>18</v>
      </c>
      <c r="G33" s="57">
        <v>44918</v>
      </c>
      <c r="H33" s="57" t="str">
        <f t="shared" si="3"/>
        <v>Đinh Thị Anh Xuân</v>
      </c>
      <c r="I33" s="40"/>
    </row>
    <row r="34" spans="1:9" ht="60" x14ac:dyDescent="0.25">
      <c r="A34" s="53" t="str">
        <f>IF(E34="","",$B$1&amp;" "&amp;COUNTA($E$10:E34))</f>
        <v>UC01 Đăng kí - Galaxy Tab S7 -  23</v>
      </c>
      <c r="B34" s="40" t="s">
        <v>88</v>
      </c>
      <c r="C34" s="38" t="s">
        <v>191</v>
      </c>
      <c r="D34" s="40" t="s">
        <v>89</v>
      </c>
      <c r="E34" s="40" t="s">
        <v>90</v>
      </c>
      <c r="F34" s="56" t="s">
        <v>18</v>
      </c>
      <c r="G34" s="57">
        <v>44918</v>
      </c>
      <c r="H34" s="57" t="str">
        <f t="shared" si="3"/>
        <v>Đinh Thị Anh Xuân</v>
      </c>
      <c r="I34" s="40"/>
    </row>
  </sheetData>
  <autoFilter ref="A8:I17" xr:uid="{B84AD0CE-E06B-45C4-B936-1898A6EDCEB7}"/>
  <mergeCells count="6">
    <mergeCell ref="B22:G22"/>
    <mergeCell ref="B2:E2"/>
    <mergeCell ref="B1:E1"/>
    <mergeCell ref="B3:E3"/>
    <mergeCell ref="F1:I7"/>
    <mergeCell ref="B9:G9"/>
  </mergeCells>
  <phoneticPr fontId="14" type="noConversion"/>
  <conditionalFormatting sqref="A16:A20 F17:I20 A12:B15 C12:C20 A1:I11 D12:F15 A21:I1048576 F16 G12:I16">
    <cfRule type="cellIs" dxfId="35" priority="7" operator="equal">
      <formula>"P'Test scenarios  (Matrix)'!"</formula>
    </cfRule>
  </conditionalFormatting>
  <conditionalFormatting sqref="F1:F1048576">
    <cfRule type="cellIs" dxfId="34" priority="2" operator="equal">
      <formula>"N/A"</formula>
    </cfRule>
    <cfRule type="cellIs" dxfId="33" priority="3" operator="equal">
      <formula>"NT"</formula>
    </cfRule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"Pass"</formula>
    </cfRule>
  </conditionalFormatting>
  <conditionalFormatting sqref="B16:B20 D16:E20">
    <cfRule type="cellIs" dxfId="29" priority="1" operator="equal">
      <formula>"P'Test scenarios  (Matrix)'!"</formula>
    </cfRule>
  </conditionalFormatting>
  <dataValidations count="1">
    <dataValidation type="list" allowBlank="1" showInputMessage="1" showErrorMessage="1" sqref="F10:F21 F23:F34" xr:uid="{9DA2666B-F369-4B04-B20B-0E9D27694C5E}">
      <formula1>"Pass,Fail,NT,N/A"</formula1>
    </dataValidation>
  </dataValidations>
  <hyperlinks>
    <hyperlink ref="E25" r:id="rId1" display="Xuandinh1@" xr:uid="{FF60CACE-0488-48B0-B794-461025697BE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B26A-829F-4DA9-9F85-5F3E7103BFA2}">
  <sheetPr>
    <tabColor theme="4" tint="0.39997558519241921"/>
  </sheetPr>
  <dimension ref="A1:I35"/>
  <sheetViews>
    <sheetView topLeftCell="A33" workbookViewId="0">
      <selection activeCell="D24" sqref="D24"/>
    </sheetView>
  </sheetViews>
  <sheetFormatPr defaultRowHeight="15" x14ac:dyDescent="0.25"/>
  <cols>
    <col min="1" max="1" width="19.140625" style="22" customWidth="1"/>
    <col min="2" max="2" width="24.42578125" style="26" customWidth="1"/>
    <col min="3" max="3" width="22.5703125" style="26" customWidth="1"/>
    <col min="4" max="4" width="27.42578125" style="26" customWidth="1"/>
    <col min="5" max="5" width="29" style="26" customWidth="1"/>
    <col min="6" max="6" width="12.5703125" style="21" customWidth="1"/>
    <col min="7" max="7" width="14.85546875" style="22" bestFit="1" customWidth="1"/>
    <col min="8" max="8" width="17.42578125" style="22" bestFit="1" customWidth="1"/>
    <col min="9" max="9" width="12.5703125" style="26" customWidth="1"/>
    <col min="10" max="10" width="24.140625" style="22" customWidth="1"/>
    <col min="11" max="16384" width="9.140625" style="22"/>
  </cols>
  <sheetData>
    <row r="1" spans="1:9" x14ac:dyDescent="0.25">
      <c r="A1" s="19" t="s">
        <v>26</v>
      </c>
      <c r="B1" s="90" t="s">
        <v>162</v>
      </c>
      <c r="C1" s="90"/>
      <c r="D1" s="90"/>
      <c r="E1" s="90"/>
      <c r="F1" s="91"/>
      <c r="G1" s="91"/>
      <c r="H1" s="91"/>
      <c r="I1" s="91"/>
    </row>
    <row r="2" spans="1:9" x14ac:dyDescent="0.25">
      <c r="A2" s="19" t="s">
        <v>27</v>
      </c>
      <c r="B2" s="90" t="s">
        <v>29</v>
      </c>
      <c r="C2" s="90"/>
      <c r="D2" s="90"/>
      <c r="E2" s="90"/>
      <c r="F2" s="91"/>
      <c r="G2" s="91"/>
      <c r="H2" s="91"/>
      <c r="I2" s="91"/>
    </row>
    <row r="3" spans="1:9" x14ac:dyDescent="0.25">
      <c r="A3" s="19" t="s">
        <v>28</v>
      </c>
      <c r="B3" s="90" t="s">
        <v>38</v>
      </c>
      <c r="C3" s="90"/>
      <c r="D3" s="90"/>
      <c r="E3" s="90"/>
      <c r="F3" s="91"/>
      <c r="G3" s="91"/>
      <c r="H3" s="91"/>
      <c r="I3" s="91"/>
    </row>
    <row r="4" spans="1:9" x14ac:dyDescent="0.25">
      <c r="A4" s="23" t="s">
        <v>18</v>
      </c>
      <c r="B4" s="23" t="s">
        <v>19</v>
      </c>
      <c r="C4" s="23" t="s">
        <v>20</v>
      </c>
      <c r="D4" s="23" t="s">
        <v>21</v>
      </c>
      <c r="E4" s="23" t="s">
        <v>30</v>
      </c>
      <c r="F4" s="91"/>
      <c r="G4" s="91"/>
      <c r="H4" s="91"/>
      <c r="I4" s="91"/>
    </row>
    <row r="5" spans="1:9" x14ac:dyDescent="0.25">
      <c r="A5" s="24">
        <f>COUNTIF($F$10:$F$682,A4)</f>
        <v>20</v>
      </c>
      <c r="B5" s="24">
        <f>COUNTIF($F$10:$F$682,B4)</f>
        <v>4</v>
      </c>
      <c r="C5" s="24">
        <f>COUNTIF($F$10:$F$682,C4)</f>
        <v>0</v>
      </c>
      <c r="D5" s="24">
        <f>COUNTIF($F$10:$F$682,D4)</f>
        <v>0</v>
      </c>
      <c r="E5" s="24">
        <f>SUM(A5:D5)</f>
        <v>24</v>
      </c>
      <c r="F5" s="91"/>
      <c r="G5" s="91"/>
      <c r="H5" s="91"/>
      <c r="I5" s="91"/>
    </row>
    <row r="6" spans="1:9" x14ac:dyDescent="0.25">
      <c r="A6" s="25">
        <f>A5/$E$5</f>
        <v>0.83333333333333337</v>
      </c>
      <c r="B6" s="25">
        <f t="shared" ref="B6:D6" si="0">B5/$E$5</f>
        <v>0.16666666666666666</v>
      </c>
      <c r="C6" s="25">
        <f t="shared" si="0"/>
        <v>0</v>
      </c>
      <c r="D6" s="25">
        <f t="shared" si="0"/>
        <v>0</v>
      </c>
      <c r="E6" s="24"/>
      <c r="F6" s="91"/>
      <c r="G6" s="91"/>
      <c r="H6" s="91"/>
      <c r="I6" s="91"/>
    </row>
    <row r="7" spans="1:9" x14ac:dyDescent="0.25">
      <c r="F7" s="92"/>
      <c r="G7" s="92"/>
      <c r="H7" s="92"/>
      <c r="I7" s="92"/>
    </row>
    <row r="8" spans="1:9" x14ac:dyDescent="0.25">
      <c r="A8" s="27" t="s">
        <v>31</v>
      </c>
      <c r="B8" s="28" t="s">
        <v>32</v>
      </c>
      <c r="C8" s="28" t="s">
        <v>33</v>
      </c>
      <c r="D8" s="28" t="s">
        <v>34</v>
      </c>
      <c r="E8" s="28" t="s">
        <v>35</v>
      </c>
      <c r="F8" s="29" t="s">
        <v>36</v>
      </c>
      <c r="G8" s="27" t="s">
        <v>37</v>
      </c>
      <c r="H8" s="27" t="s">
        <v>28</v>
      </c>
      <c r="I8" s="28" t="s">
        <v>13</v>
      </c>
    </row>
    <row r="9" spans="1:9" x14ac:dyDescent="0.25">
      <c r="A9" s="30"/>
      <c r="B9" s="89" t="s">
        <v>116</v>
      </c>
      <c r="C9" s="89"/>
      <c r="D9" s="89"/>
      <c r="E9" s="89"/>
      <c r="F9" s="89"/>
      <c r="G9" s="89"/>
      <c r="H9" s="31"/>
      <c r="I9" s="32"/>
    </row>
    <row r="10" spans="1:9" ht="30" x14ac:dyDescent="0.25">
      <c r="A10" s="33" t="str">
        <f>IF(E10="","",$B$1&amp;" "&amp;COUNTA($E$10:E10))</f>
        <v>UC02 Đăng nhập - Vsmart Joy 4 -  1</v>
      </c>
      <c r="B10" s="54" t="s">
        <v>123</v>
      </c>
      <c r="C10" s="55" t="s">
        <v>44</v>
      </c>
      <c r="D10" s="54" t="s">
        <v>94</v>
      </c>
      <c r="E10" s="54" t="s">
        <v>95</v>
      </c>
      <c r="F10" s="35" t="s">
        <v>18</v>
      </c>
      <c r="G10" s="36">
        <v>44918</v>
      </c>
      <c r="H10" s="36" t="str">
        <f>IF(E10="","",$B$3)</f>
        <v>Đinh Thị Anh Xuân</v>
      </c>
      <c r="I10" s="34"/>
    </row>
    <row r="11" spans="1:9" ht="120" x14ac:dyDescent="0.25">
      <c r="A11" s="33" t="str">
        <f>IF(E11="","",$B$1&amp;" "&amp;COUNTA($E$10:E11))</f>
        <v>UC02 Đăng nhập - Vsmart Joy 4 -  2</v>
      </c>
      <c r="B11" s="38" t="s">
        <v>45</v>
      </c>
      <c r="C11" s="38" t="s">
        <v>166</v>
      </c>
      <c r="D11" s="38" t="s">
        <v>96</v>
      </c>
      <c r="E11" s="38" t="s">
        <v>97</v>
      </c>
      <c r="F11" s="35" t="s">
        <v>19</v>
      </c>
      <c r="G11" s="36">
        <v>44918</v>
      </c>
      <c r="H11" s="36" t="str">
        <f t="shared" ref="H11:H35" si="1">IF(E11="","",$B$3)</f>
        <v>Đinh Thị Anh Xuân</v>
      </c>
      <c r="I11" s="20" t="s">
        <v>196</v>
      </c>
    </row>
    <row r="12" spans="1:9" ht="45" x14ac:dyDescent="0.25">
      <c r="A12" s="33" t="str">
        <f>IF(E12="","",$B$1&amp;" "&amp;COUNTA($E$10:E12))</f>
        <v>UC02 Đăng nhập - Vsmart Joy 4 -  3</v>
      </c>
      <c r="B12" s="38" t="s">
        <v>46</v>
      </c>
      <c r="C12" s="38" t="s">
        <v>166</v>
      </c>
      <c r="D12" s="38" t="s">
        <v>51</v>
      </c>
      <c r="E12" s="38" t="s">
        <v>50</v>
      </c>
      <c r="F12" s="35" t="s">
        <v>18</v>
      </c>
      <c r="G12" s="36">
        <v>44918</v>
      </c>
      <c r="H12" s="36" t="str">
        <f t="shared" si="1"/>
        <v>Đinh Thị Anh Xuân</v>
      </c>
      <c r="I12" s="20"/>
    </row>
    <row r="13" spans="1:9" ht="105" x14ac:dyDescent="0.25">
      <c r="A13" s="33" t="str">
        <f>IF(E13="","",$B$1&amp;" "&amp;COUNTA($E$10:E13))</f>
        <v>UC02 Đăng nhập - Vsmart Joy 4 -  4</v>
      </c>
      <c r="B13" s="37" t="s">
        <v>57</v>
      </c>
      <c r="C13" s="38" t="s">
        <v>166</v>
      </c>
      <c r="D13" s="37" t="s">
        <v>59</v>
      </c>
      <c r="E13" s="37" t="s">
        <v>58</v>
      </c>
      <c r="F13" s="35" t="s">
        <v>18</v>
      </c>
      <c r="G13" s="36">
        <v>44918</v>
      </c>
      <c r="H13" s="36" t="str">
        <f t="shared" si="1"/>
        <v>Đinh Thị Anh Xuân</v>
      </c>
      <c r="I13" s="20"/>
    </row>
    <row r="14" spans="1:9" ht="60" x14ac:dyDescent="0.25">
      <c r="A14" s="33" t="str">
        <f>IF(E14="","",$B$1&amp;" "&amp;COUNTA($E$10:E14))</f>
        <v>UC02 Đăng nhập - Vsmart Joy 4 -  5</v>
      </c>
      <c r="B14" s="37" t="s">
        <v>52</v>
      </c>
      <c r="C14" s="38" t="s">
        <v>166</v>
      </c>
      <c r="D14" s="37" t="s">
        <v>47</v>
      </c>
      <c r="E14" s="37" t="s">
        <v>53</v>
      </c>
      <c r="F14" s="35" t="s">
        <v>18</v>
      </c>
      <c r="G14" s="36">
        <v>44918</v>
      </c>
      <c r="H14" s="36" t="str">
        <f t="shared" si="1"/>
        <v>Đinh Thị Anh Xuân</v>
      </c>
      <c r="I14" s="20"/>
    </row>
    <row r="15" spans="1:9" ht="45" x14ac:dyDescent="0.25">
      <c r="A15" s="33" t="str">
        <f>IF(E15="","",$B$1&amp;" "&amp;COUNTA($E$10:E15))</f>
        <v>UC02 Đăng nhập - Vsmart Joy 4 -  6</v>
      </c>
      <c r="B15" s="37" t="s">
        <v>48</v>
      </c>
      <c r="C15" s="38" t="s">
        <v>166</v>
      </c>
      <c r="D15" s="37" t="s">
        <v>49</v>
      </c>
      <c r="E15" s="37" t="s">
        <v>60</v>
      </c>
      <c r="F15" s="35" t="s">
        <v>18</v>
      </c>
      <c r="G15" s="36">
        <v>44918</v>
      </c>
      <c r="H15" s="36" t="str">
        <f t="shared" si="1"/>
        <v>Đinh Thị Anh Xuân</v>
      </c>
      <c r="I15" s="20"/>
    </row>
    <row r="16" spans="1:9" ht="45" x14ac:dyDescent="0.25">
      <c r="A16" s="33" t="str">
        <f>IF(E16="","",$B$1&amp;" "&amp;COUNTA($E$10:E16))</f>
        <v>UC02 Đăng nhập - Vsmart Joy 4 -  7</v>
      </c>
      <c r="B16" s="38" t="s">
        <v>64</v>
      </c>
      <c r="C16" s="38" t="s">
        <v>166</v>
      </c>
      <c r="D16" s="38" t="s">
        <v>65</v>
      </c>
      <c r="E16" s="38" t="s">
        <v>66</v>
      </c>
      <c r="F16" s="35" t="s">
        <v>18</v>
      </c>
      <c r="G16" s="36">
        <v>44918</v>
      </c>
      <c r="H16" s="36" t="str">
        <f t="shared" si="1"/>
        <v>Đinh Thị Anh Xuân</v>
      </c>
      <c r="I16" s="20"/>
    </row>
    <row r="17" spans="1:9" ht="60" x14ac:dyDescent="0.25">
      <c r="A17" s="33" t="str">
        <f>IF(E17="","",$B$1&amp;" "&amp;COUNTA($E$10:E17))</f>
        <v>UC02 Đăng nhập - Vsmart Joy 4 -  8</v>
      </c>
      <c r="B17" s="38" t="s">
        <v>77</v>
      </c>
      <c r="C17" s="38" t="s">
        <v>166</v>
      </c>
      <c r="D17" s="38" t="s">
        <v>76</v>
      </c>
      <c r="E17" s="38" t="s">
        <v>121</v>
      </c>
      <c r="F17" s="35" t="s">
        <v>19</v>
      </c>
      <c r="G17" s="36">
        <v>44918</v>
      </c>
      <c r="H17" s="36" t="str">
        <f t="shared" si="1"/>
        <v>Đinh Thị Anh Xuân</v>
      </c>
      <c r="I17" s="20" t="s">
        <v>155</v>
      </c>
    </row>
    <row r="18" spans="1:9" ht="30" x14ac:dyDescent="0.25">
      <c r="A18" s="33" t="str">
        <f>IF(E18="","",$B$1&amp;" "&amp;COUNTA($E$10:E18))</f>
        <v>UC02 Đăng nhập - Vsmart Joy 4 -  9</v>
      </c>
      <c r="B18" s="38" t="s">
        <v>67</v>
      </c>
      <c r="C18" s="38" t="s">
        <v>166</v>
      </c>
      <c r="D18" s="38" t="s">
        <v>68</v>
      </c>
      <c r="E18" s="38" t="s">
        <v>69</v>
      </c>
      <c r="F18" s="35" t="s">
        <v>18</v>
      </c>
      <c r="G18" s="36">
        <v>44918</v>
      </c>
      <c r="H18" s="36" t="str">
        <f t="shared" si="1"/>
        <v>Đinh Thị Anh Xuân</v>
      </c>
      <c r="I18" s="20"/>
    </row>
    <row r="19" spans="1:9" ht="120" x14ac:dyDescent="0.25">
      <c r="A19" s="33" t="str">
        <f>IF(E19="","",$B$1&amp;" "&amp;COUNTA($E$10:E19))</f>
        <v>UC02 Đăng nhập - Vsmart Joy 4 -  10</v>
      </c>
      <c r="B19" s="38" t="s">
        <v>70</v>
      </c>
      <c r="C19" s="38" t="s">
        <v>166</v>
      </c>
      <c r="D19" s="38" t="s">
        <v>71</v>
      </c>
      <c r="E19" s="38" t="s">
        <v>72</v>
      </c>
      <c r="F19" s="35" t="s">
        <v>18</v>
      </c>
      <c r="G19" s="36">
        <v>44918</v>
      </c>
      <c r="H19" s="36" t="str">
        <f t="shared" si="1"/>
        <v>Đinh Thị Anh Xuân</v>
      </c>
      <c r="I19" s="20"/>
    </row>
    <row r="20" spans="1:9" ht="30" x14ac:dyDescent="0.25">
      <c r="A20" s="33" t="str">
        <f>IF(E20="","",$B$1&amp;" "&amp;COUNTA($E$10:E20))</f>
        <v>UC02 Đăng nhập - Vsmart Joy 4 -  11</v>
      </c>
      <c r="B20" s="38" t="s">
        <v>73</v>
      </c>
      <c r="C20" s="38" t="s">
        <v>166</v>
      </c>
      <c r="D20" s="38" t="s">
        <v>74</v>
      </c>
      <c r="E20" s="38" t="s">
        <v>75</v>
      </c>
      <c r="F20" s="35" t="s">
        <v>18</v>
      </c>
      <c r="G20" s="36">
        <v>44918</v>
      </c>
      <c r="H20" s="36" t="str">
        <f t="shared" si="1"/>
        <v>Đinh Thị Anh Xuân</v>
      </c>
      <c r="I20" s="20"/>
    </row>
    <row r="21" spans="1:9" x14ac:dyDescent="0.25">
      <c r="A21" s="33"/>
      <c r="B21" s="20"/>
      <c r="C21" s="20"/>
      <c r="D21" s="20"/>
      <c r="E21" s="20"/>
      <c r="F21" s="35"/>
      <c r="G21" s="36"/>
      <c r="H21" s="36"/>
      <c r="I21" s="20"/>
    </row>
    <row r="22" spans="1:9" x14ac:dyDescent="0.25">
      <c r="A22" s="30"/>
      <c r="B22" s="89" t="s">
        <v>115</v>
      </c>
      <c r="C22" s="89"/>
      <c r="D22" s="89"/>
      <c r="E22" s="89"/>
      <c r="F22" s="89"/>
      <c r="G22" s="89"/>
      <c r="H22" s="31"/>
      <c r="I22" s="32"/>
    </row>
    <row r="23" spans="1:9" ht="90" x14ac:dyDescent="0.25">
      <c r="A23" s="33" t="str">
        <f>IF(E23="","",$B$1&amp;" "&amp;COUNTA($E$10:E23))</f>
        <v>UC02 Đăng nhập - Vsmart Joy 4 -  12</v>
      </c>
      <c r="B23" s="20" t="s">
        <v>99</v>
      </c>
      <c r="C23" s="59" t="s">
        <v>167</v>
      </c>
      <c r="D23" s="20" t="s">
        <v>100</v>
      </c>
      <c r="E23" s="20" t="s">
        <v>117</v>
      </c>
      <c r="F23" s="35" t="s">
        <v>18</v>
      </c>
      <c r="G23" s="36">
        <v>44918</v>
      </c>
      <c r="H23" s="36" t="str">
        <f t="shared" si="1"/>
        <v>Đinh Thị Anh Xuân</v>
      </c>
      <c r="I23" s="20"/>
    </row>
    <row r="24" spans="1:9" ht="90" x14ac:dyDescent="0.25">
      <c r="A24" s="33" t="str">
        <f>IF(E24="","",$B$1&amp;" "&amp;COUNTA($E$10:E24))</f>
        <v>UC02 Đăng nhập - Vsmart Joy 4 -  13</v>
      </c>
      <c r="B24" s="20" t="s">
        <v>102</v>
      </c>
      <c r="C24" s="59" t="s">
        <v>168</v>
      </c>
      <c r="D24" s="20" t="s">
        <v>100</v>
      </c>
      <c r="E24" s="20" t="s">
        <v>101</v>
      </c>
      <c r="F24" s="35" t="s">
        <v>18</v>
      </c>
      <c r="G24" s="36">
        <v>44918</v>
      </c>
      <c r="H24" s="36" t="str">
        <f t="shared" si="1"/>
        <v>Đinh Thị Anh Xuân</v>
      </c>
      <c r="I24" s="20"/>
    </row>
    <row r="25" spans="1:9" ht="90" x14ac:dyDescent="0.25">
      <c r="A25" s="33" t="str">
        <f>IF(E25="","",$B$1&amp;" "&amp;COUNTA($E$10:E25))</f>
        <v>UC02 Đăng nhập - Vsmart Joy 4 -  14</v>
      </c>
      <c r="B25" s="20" t="s">
        <v>103</v>
      </c>
      <c r="C25" s="59" t="s">
        <v>169</v>
      </c>
      <c r="D25" s="20" t="s">
        <v>100</v>
      </c>
      <c r="E25" s="20" t="s">
        <v>104</v>
      </c>
      <c r="F25" s="35" t="s">
        <v>18</v>
      </c>
      <c r="G25" s="36">
        <v>44918</v>
      </c>
      <c r="H25" s="36" t="str">
        <f t="shared" si="1"/>
        <v>Đinh Thị Anh Xuân</v>
      </c>
      <c r="I25" s="20"/>
    </row>
    <row r="26" spans="1:9" ht="90" x14ac:dyDescent="0.25">
      <c r="A26" s="33" t="str">
        <f>IF(E26="","",$B$1&amp;" "&amp;COUNTA($E$10:E26))</f>
        <v>UC02 Đăng nhập - Vsmart Joy 4 -  15</v>
      </c>
      <c r="B26" s="20" t="s">
        <v>103</v>
      </c>
      <c r="C26" s="59" t="s">
        <v>170</v>
      </c>
      <c r="D26" s="20" t="s">
        <v>100</v>
      </c>
      <c r="E26" s="20" t="s">
        <v>104</v>
      </c>
      <c r="F26" s="35" t="s">
        <v>18</v>
      </c>
      <c r="G26" s="36">
        <v>44918</v>
      </c>
      <c r="H26" s="36" t="str">
        <f t="shared" si="1"/>
        <v>Đinh Thị Anh Xuân</v>
      </c>
      <c r="I26" s="20"/>
    </row>
    <row r="27" spans="1:9" ht="90" x14ac:dyDescent="0.25">
      <c r="A27" s="33" t="str">
        <f>IF(E27="","",$B$1&amp;" "&amp;COUNTA($E$10:E27))</f>
        <v>UC02 Đăng nhập - Vsmart Joy 4 -  16</v>
      </c>
      <c r="B27" s="20" t="s">
        <v>105</v>
      </c>
      <c r="C27" s="59" t="s">
        <v>171</v>
      </c>
      <c r="D27" s="20" t="s">
        <v>100</v>
      </c>
      <c r="E27" s="20" t="s">
        <v>104</v>
      </c>
      <c r="F27" s="35" t="s">
        <v>18</v>
      </c>
      <c r="G27" s="36">
        <v>44918</v>
      </c>
      <c r="H27" s="36" t="str">
        <f t="shared" si="1"/>
        <v>Đinh Thị Anh Xuân</v>
      </c>
      <c r="I27" s="20"/>
    </row>
    <row r="28" spans="1:9" ht="90" x14ac:dyDescent="0.25">
      <c r="A28" s="33" t="str">
        <f>IF(E28="","",$B$1&amp;" "&amp;COUNTA($E$10:E28))</f>
        <v>UC02 Đăng nhập - Vsmart Joy 4 -  17</v>
      </c>
      <c r="B28" s="40" t="s">
        <v>84</v>
      </c>
      <c r="C28" s="59" t="s">
        <v>172</v>
      </c>
      <c r="D28" s="40" t="s">
        <v>62</v>
      </c>
      <c r="E28" s="40" t="s">
        <v>93</v>
      </c>
      <c r="F28" s="35" t="s">
        <v>19</v>
      </c>
      <c r="G28" s="36">
        <v>44918</v>
      </c>
      <c r="H28" s="36" t="str">
        <f t="shared" si="1"/>
        <v>Đinh Thị Anh Xuân</v>
      </c>
      <c r="I28" s="20" t="s">
        <v>156</v>
      </c>
    </row>
    <row r="29" spans="1:9" ht="90" x14ac:dyDescent="0.25">
      <c r="A29" s="33" t="str">
        <f>IF(E29="","",$B$1&amp;" "&amp;COUNTA($E$10:E29))</f>
        <v>UC02 Đăng nhập - Vsmart Joy 4 -  18</v>
      </c>
      <c r="B29" s="40" t="s">
        <v>85</v>
      </c>
      <c r="C29" s="59" t="s">
        <v>173</v>
      </c>
      <c r="D29" s="40" t="s">
        <v>62</v>
      </c>
      <c r="E29" s="40" t="s">
        <v>93</v>
      </c>
      <c r="F29" s="35" t="s">
        <v>18</v>
      </c>
      <c r="G29" s="36">
        <v>44918</v>
      </c>
      <c r="H29" s="36" t="str">
        <f t="shared" si="1"/>
        <v>Đinh Thị Anh Xuân</v>
      </c>
      <c r="I29" s="20"/>
    </row>
    <row r="30" spans="1:9" ht="90" x14ac:dyDescent="0.25">
      <c r="A30" s="33" t="str">
        <f>IF(E30="","",$B$1&amp;" "&amp;COUNTA($E$10:E30))</f>
        <v>UC02 Đăng nhập - Vsmart Joy 4 -  19</v>
      </c>
      <c r="B30" s="40" t="s">
        <v>82</v>
      </c>
      <c r="C30" s="59" t="s">
        <v>174</v>
      </c>
      <c r="D30" s="40" t="s">
        <v>62</v>
      </c>
      <c r="E30" s="40" t="s">
        <v>93</v>
      </c>
      <c r="F30" s="35" t="s">
        <v>18</v>
      </c>
      <c r="G30" s="36">
        <v>44918</v>
      </c>
      <c r="H30" s="36" t="str">
        <f t="shared" si="1"/>
        <v>Đinh Thị Anh Xuân</v>
      </c>
      <c r="I30" s="20"/>
    </row>
    <row r="31" spans="1:9" ht="90" x14ac:dyDescent="0.25">
      <c r="A31" s="33" t="str">
        <f>IF(E31="","",$B$1&amp;" "&amp;COUNTA($E$10:E31))</f>
        <v>UC02 Đăng nhập - Vsmart Joy 4 -  20</v>
      </c>
      <c r="B31" s="40" t="s">
        <v>83</v>
      </c>
      <c r="C31" s="59" t="s">
        <v>175</v>
      </c>
      <c r="D31" s="40" t="s">
        <v>62</v>
      </c>
      <c r="E31" s="40" t="s">
        <v>93</v>
      </c>
      <c r="F31" s="35" t="s">
        <v>18</v>
      </c>
      <c r="G31" s="36">
        <v>44918</v>
      </c>
      <c r="H31" s="36" t="str">
        <f t="shared" si="1"/>
        <v>Đinh Thị Anh Xuân</v>
      </c>
      <c r="I31" s="20"/>
    </row>
    <row r="32" spans="1:9" ht="105" x14ac:dyDescent="0.25">
      <c r="A32" s="33" t="str">
        <f>IF(E32="","",$B$1&amp;" "&amp;COUNTA($E$10:E32))</f>
        <v>UC02 Đăng nhập - Vsmart Joy 4 -  21</v>
      </c>
      <c r="B32" s="40" t="s">
        <v>86</v>
      </c>
      <c r="C32" s="59" t="s">
        <v>176</v>
      </c>
      <c r="D32" s="40" t="s">
        <v>62</v>
      </c>
      <c r="E32" s="40" t="s">
        <v>93</v>
      </c>
      <c r="F32" s="35" t="s">
        <v>18</v>
      </c>
      <c r="G32" s="36">
        <v>44918</v>
      </c>
      <c r="H32" s="36" t="str">
        <f t="shared" si="1"/>
        <v>Đinh Thị Anh Xuân</v>
      </c>
      <c r="I32" s="20"/>
    </row>
    <row r="33" spans="1:9" ht="105" x14ac:dyDescent="0.25">
      <c r="A33" s="33" t="str">
        <f>IF(E33="","",$B$1&amp;" "&amp;COUNTA($E$10:E33))</f>
        <v>UC02 Đăng nhập - Vsmart Joy 4 -  22</v>
      </c>
      <c r="B33" s="40" t="s">
        <v>107</v>
      </c>
      <c r="C33" s="59" t="s">
        <v>177</v>
      </c>
      <c r="D33" s="20" t="s">
        <v>100</v>
      </c>
      <c r="E33" s="20" t="s">
        <v>108</v>
      </c>
      <c r="F33" s="35" t="s">
        <v>19</v>
      </c>
      <c r="G33" s="36">
        <v>44918</v>
      </c>
      <c r="H33" s="36" t="str">
        <f t="shared" si="1"/>
        <v>Đinh Thị Anh Xuân</v>
      </c>
      <c r="I33" s="20" t="s">
        <v>157</v>
      </c>
    </row>
    <row r="34" spans="1:9" ht="30" x14ac:dyDescent="0.25">
      <c r="A34" s="33" t="str">
        <f>IF(E34="","",$B$1&amp;" "&amp;COUNTA($E$10:E34))</f>
        <v>UC02 Đăng nhập - Vsmart Joy 4 -  23</v>
      </c>
      <c r="B34" s="20" t="s">
        <v>106</v>
      </c>
      <c r="C34" s="38" t="s">
        <v>166</v>
      </c>
      <c r="D34" s="20" t="s">
        <v>98</v>
      </c>
      <c r="E34" s="20" t="s">
        <v>109</v>
      </c>
      <c r="F34" s="35" t="s">
        <v>18</v>
      </c>
      <c r="G34" s="36">
        <v>44918</v>
      </c>
      <c r="H34" s="36" t="str">
        <f t="shared" si="1"/>
        <v>Đinh Thị Anh Xuân</v>
      </c>
      <c r="I34" s="20"/>
    </row>
    <row r="35" spans="1:9" ht="30" x14ac:dyDescent="0.25">
      <c r="A35" s="33" t="str">
        <f>IF(E35="","",$B$1&amp;" "&amp;COUNTA($E$10:E35))</f>
        <v>UC02 Đăng nhập - Vsmart Joy 4 -  24</v>
      </c>
      <c r="B35" s="20" t="s">
        <v>110</v>
      </c>
      <c r="C35" s="38" t="s">
        <v>166</v>
      </c>
      <c r="D35" s="20" t="s">
        <v>100</v>
      </c>
      <c r="E35" s="20" t="s">
        <v>111</v>
      </c>
      <c r="F35" s="35" t="s">
        <v>18</v>
      </c>
      <c r="G35" s="36">
        <v>44918</v>
      </c>
      <c r="H35" s="36" t="str">
        <f t="shared" si="1"/>
        <v>Đinh Thị Anh Xuân</v>
      </c>
      <c r="I35" s="20"/>
    </row>
  </sheetData>
  <mergeCells count="6">
    <mergeCell ref="B22:G22"/>
    <mergeCell ref="B1:E1"/>
    <mergeCell ref="F1:I7"/>
    <mergeCell ref="B2:E2"/>
    <mergeCell ref="B3:E3"/>
    <mergeCell ref="B9:G9"/>
  </mergeCells>
  <conditionalFormatting sqref="A10:A20 A23:B27 A28:A33 A34:B35 A1:E9 A21:E22 D23:E27 F1:I32 D33:I35 A36:I1048576">
    <cfRule type="cellIs" dxfId="28" priority="24" operator="equal">
      <formula>"P'Test scenarios  (Matrix)'!"</formula>
    </cfRule>
  </conditionalFormatting>
  <conditionalFormatting sqref="F1:F1048576">
    <cfRule type="cellIs" dxfId="27" priority="19" operator="equal">
      <formula>"N/A"</formula>
    </cfRule>
    <cfRule type="cellIs" dxfId="26" priority="20" operator="equal">
      <formula>"NT"</formula>
    </cfRule>
    <cfRule type="cellIs" dxfId="25" priority="21" operator="equal">
      <formula>"Pass"</formula>
    </cfRule>
    <cfRule type="cellIs" dxfId="24" priority="22" operator="equal">
      <formula>"Fail"</formula>
    </cfRule>
    <cfRule type="cellIs" dxfId="23" priority="23" operator="equal">
      <formula>"Pass"</formula>
    </cfRule>
  </conditionalFormatting>
  <conditionalFormatting sqref="B10:E10">
    <cfRule type="cellIs" dxfId="22" priority="18" operator="equal">
      <formula>"P'Test scenarios  (Matrix)'!"</formula>
    </cfRule>
  </conditionalFormatting>
  <conditionalFormatting sqref="B11:E11 C13 C15 C17 C19">
    <cfRule type="cellIs" dxfId="21" priority="17" operator="equal">
      <formula>"P'Test scenarios  (Matrix)'!"</formula>
    </cfRule>
  </conditionalFormatting>
  <conditionalFormatting sqref="B12:B15 D12:E15">
    <cfRule type="cellIs" dxfId="20" priority="15" operator="equal">
      <formula>"P'Test scenarios  (Matrix)'!"</formula>
    </cfRule>
  </conditionalFormatting>
  <conditionalFormatting sqref="B16:B20 D16:E20">
    <cfRule type="cellIs" dxfId="19" priority="14" operator="equal">
      <formula>"P'Test scenarios  (Matrix)'!"</formula>
    </cfRule>
  </conditionalFormatting>
  <conditionalFormatting sqref="C12 C14 C16 C18 C20">
    <cfRule type="cellIs" dxfId="18" priority="13" operator="equal">
      <formula>"P'Test scenarios  (Matrix)'!"</formula>
    </cfRule>
  </conditionalFormatting>
  <conditionalFormatting sqref="C23:C27 C34:C35">
    <cfRule type="cellIs" dxfId="17" priority="4" operator="equal">
      <formula>"P'Test scenarios  (Matrix)'!"</formula>
    </cfRule>
  </conditionalFormatting>
  <conditionalFormatting sqref="B28:E32">
    <cfRule type="cellIs" dxfId="16" priority="3" operator="equal">
      <formula>"P'Test scenarios  (Matrix)'!"</formula>
    </cfRule>
  </conditionalFormatting>
  <conditionalFormatting sqref="B33">
    <cfRule type="cellIs" dxfId="15" priority="2" operator="equal">
      <formula>"P'Test scenarios  (Matrix)'!"</formula>
    </cfRule>
  </conditionalFormatting>
  <conditionalFormatting sqref="C33">
    <cfRule type="cellIs" dxfId="14" priority="1" operator="equal">
      <formula>"P'Test scenarios  (Matrix)'!"</formula>
    </cfRule>
  </conditionalFormatting>
  <dataValidations count="1">
    <dataValidation type="list" allowBlank="1" showInputMessage="1" showErrorMessage="1" sqref="F10:F21 F23:F35" xr:uid="{A0C5081F-39DB-4EC8-9327-3988732560C2}">
      <formula1>"Pass,Fail,NT,N/A"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2F83-7FEB-47CA-AA16-6BE65B40ADAA}">
  <sheetPr>
    <tabColor theme="4" tint="0.39997558519241921"/>
  </sheetPr>
  <dimension ref="A1:I30"/>
  <sheetViews>
    <sheetView topLeftCell="A13" workbookViewId="0">
      <selection activeCell="B1" sqref="B1:E1"/>
    </sheetView>
  </sheetViews>
  <sheetFormatPr defaultRowHeight="15" x14ac:dyDescent="0.25"/>
  <cols>
    <col min="1" max="1" width="19.140625" style="42" customWidth="1"/>
    <col min="2" max="2" width="24.42578125" style="46" customWidth="1"/>
    <col min="3" max="3" width="22.5703125" style="46" customWidth="1"/>
    <col min="4" max="4" width="27.42578125" style="46" customWidth="1"/>
    <col min="5" max="5" width="29" style="46" customWidth="1"/>
    <col min="6" max="6" width="12.5703125" style="41" customWidth="1"/>
    <col min="7" max="7" width="14.85546875" style="42" bestFit="1" customWidth="1"/>
    <col min="8" max="8" width="17.42578125" style="42" bestFit="1" customWidth="1"/>
    <col min="9" max="9" width="12.5703125" style="46" customWidth="1"/>
    <col min="10" max="10" width="24.140625" style="42" customWidth="1"/>
    <col min="11" max="16384" width="9.140625" style="42"/>
  </cols>
  <sheetData>
    <row r="1" spans="1:9" x14ac:dyDescent="0.25">
      <c r="A1" s="39" t="s">
        <v>26</v>
      </c>
      <c r="B1" s="85" t="s">
        <v>163</v>
      </c>
      <c r="C1" s="85"/>
      <c r="D1" s="85"/>
      <c r="E1" s="85"/>
      <c r="F1" s="86"/>
      <c r="G1" s="86"/>
      <c r="H1" s="86"/>
      <c r="I1" s="86"/>
    </row>
    <row r="2" spans="1:9" x14ac:dyDescent="0.25">
      <c r="A2" s="39" t="s">
        <v>27</v>
      </c>
      <c r="B2" s="85" t="s">
        <v>29</v>
      </c>
      <c r="C2" s="85"/>
      <c r="D2" s="85"/>
      <c r="E2" s="85"/>
      <c r="F2" s="86"/>
      <c r="G2" s="86"/>
      <c r="H2" s="86"/>
      <c r="I2" s="86"/>
    </row>
    <row r="3" spans="1:9" x14ac:dyDescent="0.25">
      <c r="A3" s="39" t="s">
        <v>28</v>
      </c>
      <c r="B3" s="85" t="s">
        <v>38</v>
      </c>
      <c r="C3" s="85"/>
      <c r="D3" s="85"/>
      <c r="E3" s="85"/>
      <c r="F3" s="86"/>
      <c r="G3" s="86"/>
      <c r="H3" s="86"/>
      <c r="I3" s="86"/>
    </row>
    <row r="4" spans="1:9" x14ac:dyDescent="0.25">
      <c r="A4" s="43" t="s">
        <v>18</v>
      </c>
      <c r="B4" s="43" t="s">
        <v>19</v>
      </c>
      <c r="C4" s="43" t="s">
        <v>20</v>
      </c>
      <c r="D4" s="43" t="s">
        <v>21</v>
      </c>
      <c r="E4" s="43" t="s">
        <v>30</v>
      </c>
      <c r="F4" s="86"/>
      <c r="G4" s="86"/>
      <c r="H4" s="86"/>
      <c r="I4" s="86"/>
    </row>
    <row r="5" spans="1:9" x14ac:dyDescent="0.25">
      <c r="A5" s="44">
        <f>COUNTIF($F$10:$F$663,A4)</f>
        <v>13</v>
      </c>
      <c r="B5" s="44">
        <f>COUNTIF($F$10:$F$663,B4)</f>
        <v>4</v>
      </c>
      <c r="C5" s="44">
        <f>COUNTIF($F$10:$F$663,C4)</f>
        <v>0</v>
      </c>
      <c r="D5" s="44">
        <f>COUNTIF($F$10:$F$663,D4)</f>
        <v>0</v>
      </c>
      <c r="E5" s="44">
        <f>SUM(A5:D5)</f>
        <v>17</v>
      </c>
      <c r="F5" s="86"/>
      <c r="G5" s="86"/>
      <c r="H5" s="86"/>
      <c r="I5" s="86"/>
    </row>
    <row r="6" spans="1:9" x14ac:dyDescent="0.25">
      <c r="A6" s="45">
        <f>A5/$E$5</f>
        <v>0.76470588235294112</v>
      </c>
      <c r="B6" s="45">
        <f t="shared" ref="B6:D6" si="0">B5/$E$5</f>
        <v>0.23529411764705882</v>
      </c>
      <c r="C6" s="45">
        <f t="shared" si="0"/>
        <v>0</v>
      </c>
      <c r="D6" s="45">
        <f t="shared" si="0"/>
        <v>0</v>
      </c>
      <c r="E6" s="44"/>
      <c r="F6" s="86"/>
      <c r="G6" s="86"/>
      <c r="H6" s="86"/>
      <c r="I6" s="86"/>
    </row>
    <row r="7" spans="1:9" x14ac:dyDescent="0.25">
      <c r="F7" s="87"/>
      <c r="G7" s="87"/>
      <c r="H7" s="87"/>
      <c r="I7" s="87"/>
    </row>
    <row r="8" spans="1:9" x14ac:dyDescent="0.25">
      <c r="A8" s="47" t="s">
        <v>31</v>
      </c>
      <c r="B8" s="48" t="s">
        <v>32</v>
      </c>
      <c r="C8" s="48" t="s">
        <v>33</v>
      </c>
      <c r="D8" s="48" t="s">
        <v>34</v>
      </c>
      <c r="E8" s="48" t="s">
        <v>35</v>
      </c>
      <c r="F8" s="49" t="s">
        <v>36</v>
      </c>
      <c r="G8" s="47" t="s">
        <v>37</v>
      </c>
      <c r="H8" s="47" t="s">
        <v>28</v>
      </c>
      <c r="I8" s="48" t="s">
        <v>13</v>
      </c>
    </row>
    <row r="9" spans="1:9" x14ac:dyDescent="0.25">
      <c r="A9" s="50"/>
      <c r="B9" s="84" t="s">
        <v>130</v>
      </c>
      <c r="C9" s="84"/>
      <c r="D9" s="84"/>
      <c r="E9" s="84"/>
      <c r="F9" s="84"/>
      <c r="G9" s="84"/>
      <c r="H9" s="51"/>
      <c r="I9" s="52"/>
    </row>
    <row r="10" spans="1:9" ht="45" x14ac:dyDescent="0.25">
      <c r="A10" s="53" t="str">
        <f>IF(E10="","",$B$1&amp;" "&amp;COUNTA($E$10:B10E10))</f>
        <v>UC06 Lựa chọn, thêm đồ - Vsmart Joy 4 -  1</v>
      </c>
      <c r="B10" s="54" t="s">
        <v>125</v>
      </c>
      <c r="C10" s="55" t="s">
        <v>164</v>
      </c>
      <c r="D10" s="54" t="s">
        <v>124</v>
      </c>
      <c r="E10" s="54" t="s">
        <v>126</v>
      </c>
      <c r="F10" s="56" t="s">
        <v>18</v>
      </c>
      <c r="G10" s="57">
        <v>44918</v>
      </c>
      <c r="H10" s="57" t="str">
        <f>IF(E10="","",$B$3)</f>
        <v>Đinh Thị Anh Xuân</v>
      </c>
      <c r="I10" s="54"/>
    </row>
    <row r="11" spans="1:9" ht="90" x14ac:dyDescent="0.25">
      <c r="A11" s="53" t="str">
        <f>IF(E11="","",$B$1&amp;" "&amp;COUNTA($E$10:E11))</f>
        <v>UC06 Lựa chọn, thêm đồ - Vsmart Joy 4 -  2</v>
      </c>
      <c r="B11" s="38" t="s">
        <v>45</v>
      </c>
      <c r="C11" s="38" t="s">
        <v>165</v>
      </c>
      <c r="D11" s="38" t="s">
        <v>96</v>
      </c>
      <c r="E11" s="38" t="s">
        <v>127</v>
      </c>
      <c r="F11" s="56" t="s">
        <v>18</v>
      </c>
      <c r="G11" s="57">
        <v>44918</v>
      </c>
      <c r="H11" s="57" t="str">
        <f t="shared" ref="H11:H25" si="1">IF(E11="","",$B$3)</f>
        <v>Đinh Thị Anh Xuân</v>
      </c>
      <c r="I11" s="40"/>
    </row>
    <row r="12" spans="1:9" ht="45" x14ac:dyDescent="0.25">
      <c r="A12" s="53" t="str">
        <f>IF(E12="","",$B$1&amp;" "&amp;COUNTA($E$10:E12))</f>
        <v>UC06 Lựa chọn, thêm đồ - Vsmart Joy 4 -  3</v>
      </c>
      <c r="B12" s="38" t="s">
        <v>46</v>
      </c>
      <c r="C12" s="38" t="s">
        <v>165</v>
      </c>
      <c r="D12" s="38" t="s">
        <v>51</v>
      </c>
      <c r="E12" s="38" t="s">
        <v>50</v>
      </c>
      <c r="F12" s="56" t="s">
        <v>18</v>
      </c>
      <c r="G12" s="57">
        <v>44918</v>
      </c>
      <c r="H12" s="57" t="str">
        <f t="shared" si="1"/>
        <v>Đinh Thị Anh Xuân</v>
      </c>
      <c r="I12" s="40"/>
    </row>
    <row r="13" spans="1:9" ht="105" x14ac:dyDescent="0.25">
      <c r="A13" s="53" t="str">
        <f>IF(E13="","",$B$1&amp;" "&amp;COUNTA($E$10:E13))</f>
        <v>UC06 Lựa chọn, thêm đồ - Vsmart Joy 4 -  4</v>
      </c>
      <c r="B13" s="37" t="s">
        <v>57</v>
      </c>
      <c r="C13" s="38" t="s">
        <v>165</v>
      </c>
      <c r="D13" s="37" t="s">
        <v>59</v>
      </c>
      <c r="E13" s="37" t="s">
        <v>58</v>
      </c>
      <c r="F13" s="56" t="s">
        <v>18</v>
      </c>
      <c r="G13" s="57">
        <v>44918</v>
      </c>
      <c r="H13" s="57" t="str">
        <f t="shared" si="1"/>
        <v>Đinh Thị Anh Xuân</v>
      </c>
      <c r="I13" s="40"/>
    </row>
    <row r="14" spans="1:9" x14ac:dyDescent="0.25">
      <c r="A14" s="53"/>
      <c r="B14" s="40"/>
      <c r="C14" s="40"/>
      <c r="D14" s="40"/>
      <c r="E14" s="40"/>
      <c r="F14" s="56"/>
      <c r="G14" s="57"/>
      <c r="H14" s="57"/>
      <c r="I14" s="40"/>
    </row>
    <row r="15" spans="1:9" x14ac:dyDescent="0.25">
      <c r="A15" s="50"/>
      <c r="B15" s="84" t="s">
        <v>129</v>
      </c>
      <c r="C15" s="84"/>
      <c r="D15" s="84"/>
      <c r="E15" s="84"/>
      <c r="F15" s="84"/>
      <c r="G15" s="84"/>
      <c r="H15" s="51"/>
      <c r="I15" s="52"/>
    </row>
    <row r="16" spans="1:9" ht="45" x14ac:dyDescent="0.25">
      <c r="A16" s="53" t="str">
        <f>IF(E16="","",$B$1&amp;" "&amp;COUNTA($E$10:E16))</f>
        <v>UC06 Lựa chọn, thêm đồ - Vsmart Joy 4 -  5</v>
      </c>
      <c r="B16" s="40" t="s">
        <v>131</v>
      </c>
      <c r="C16" s="38" t="s">
        <v>165</v>
      </c>
      <c r="D16" s="40" t="s">
        <v>128</v>
      </c>
      <c r="E16" s="40" t="s">
        <v>132</v>
      </c>
      <c r="F16" s="56" t="s">
        <v>18</v>
      </c>
      <c r="G16" s="57">
        <v>44918</v>
      </c>
      <c r="H16" s="57" t="str">
        <f t="shared" si="1"/>
        <v>Đinh Thị Anh Xuân</v>
      </c>
      <c r="I16" s="40"/>
    </row>
    <row r="17" spans="1:9" x14ac:dyDescent="0.25">
      <c r="A17" s="50"/>
      <c r="B17" s="84" t="s">
        <v>133</v>
      </c>
      <c r="C17" s="84"/>
      <c r="D17" s="84"/>
      <c r="E17" s="84"/>
      <c r="F17" s="84"/>
      <c r="G17" s="84"/>
      <c r="H17" s="51"/>
      <c r="I17" s="52"/>
    </row>
    <row r="18" spans="1:9" ht="60" x14ac:dyDescent="0.25">
      <c r="A18" s="53" t="str">
        <f>IF(E18="","",$B$1&amp;" "&amp;COUNTA($E$10:E18))</f>
        <v>UC06 Lựa chọn, thêm đồ - Vsmart Joy 4 -  6</v>
      </c>
      <c r="B18" s="54" t="s">
        <v>134</v>
      </c>
      <c r="C18" s="38" t="s">
        <v>165</v>
      </c>
      <c r="D18" s="54" t="s">
        <v>135</v>
      </c>
      <c r="E18" s="54" t="s">
        <v>136</v>
      </c>
      <c r="F18" s="56" t="s">
        <v>18</v>
      </c>
      <c r="G18" s="57">
        <v>44918</v>
      </c>
      <c r="H18" s="57" t="str">
        <f t="shared" si="1"/>
        <v>Đinh Thị Anh Xuân</v>
      </c>
      <c r="I18" s="40"/>
    </row>
    <row r="19" spans="1:9" ht="165" x14ac:dyDescent="0.25">
      <c r="A19" s="53" t="str">
        <f>IF(E19="","",$B$1&amp;" "&amp;COUNTA($E$10:E19))</f>
        <v>UC06 Lựa chọn, thêm đồ - Vsmart Joy 4 -  7</v>
      </c>
      <c r="B19" s="38" t="s">
        <v>45</v>
      </c>
      <c r="C19" s="38" t="s">
        <v>165</v>
      </c>
      <c r="D19" s="38" t="s">
        <v>96</v>
      </c>
      <c r="E19" s="38" t="s">
        <v>143</v>
      </c>
      <c r="F19" s="56" t="s">
        <v>19</v>
      </c>
      <c r="G19" s="57">
        <v>44918</v>
      </c>
      <c r="H19" s="57" t="str">
        <f t="shared" si="1"/>
        <v>Đinh Thị Anh Xuân</v>
      </c>
      <c r="I19" s="40" t="s">
        <v>158</v>
      </c>
    </row>
    <row r="20" spans="1:9" ht="45" x14ac:dyDescent="0.25">
      <c r="A20" s="53" t="str">
        <f>IF(E20="","",$B$1&amp;" "&amp;COUNTA($E$10:E20))</f>
        <v>UC06 Lựa chọn, thêm đồ - Vsmart Joy 4 -  8</v>
      </c>
      <c r="B20" s="38" t="s">
        <v>46</v>
      </c>
      <c r="C20" s="38" t="s">
        <v>165</v>
      </c>
      <c r="D20" s="38" t="s">
        <v>51</v>
      </c>
      <c r="E20" s="38" t="s">
        <v>50</v>
      </c>
      <c r="F20" s="56" t="s">
        <v>18</v>
      </c>
      <c r="G20" s="57">
        <v>44918</v>
      </c>
      <c r="H20" s="57" t="str">
        <f t="shared" si="1"/>
        <v>Đinh Thị Anh Xuân</v>
      </c>
      <c r="I20" s="40"/>
    </row>
    <row r="21" spans="1:9" ht="105" x14ac:dyDescent="0.25">
      <c r="A21" s="53" t="str">
        <f>IF(E21="","",$B$1&amp;" "&amp;COUNTA($E$10:E21))</f>
        <v>UC06 Lựa chọn, thêm đồ - Vsmart Joy 4 -  9</v>
      </c>
      <c r="B21" s="37" t="s">
        <v>57</v>
      </c>
      <c r="C21" s="38" t="s">
        <v>165</v>
      </c>
      <c r="D21" s="37" t="s">
        <v>59</v>
      </c>
      <c r="E21" s="37" t="s">
        <v>58</v>
      </c>
      <c r="F21" s="56" t="s">
        <v>18</v>
      </c>
      <c r="G21" s="57">
        <v>44918</v>
      </c>
      <c r="H21" s="57" t="str">
        <f t="shared" si="1"/>
        <v>Đinh Thị Anh Xuân</v>
      </c>
      <c r="I21" s="40"/>
    </row>
    <row r="22" spans="1:9" ht="45" x14ac:dyDescent="0.25">
      <c r="A22" s="53" t="str">
        <f>IF(E22="","",$B$1&amp;" "&amp;COUNTA($E$10:E22))</f>
        <v>UC06 Lựa chọn, thêm đồ - Vsmart Joy 4 -  10</v>
      </c>
      <c r="B22" s="37" t="s">
        <v>48</v>
      </c>
      <c r="C22" s="38" t="s">
        <v>165</v>
      </c>
      <c r="D22" s="37" t="s">
        <v>49</v>
      </c>
      <c r="E22" s="37" t="s">
        <v>60</v>
      </c>
      <c r="F22" s="56" t="s">
        <v>18</v>
      </c>
      <c r="G22" s="57">
        <v>44918</v>
      </c>
      <c r="H22" s="57" t="str">
        <f t="shared" si="1"/>
        <v>Đinh Thị Anh Xuân</v>
      </c>
      <c r="I22" s="40"/>
    </row>
    <row r="23" spans="1:9" ht="90" x14ac:dyDescent="0.25">
      <c r="A23" s="53" t="str">
        <f>IF(E23="","",$B$1&amp;" "&amp;COUNTA($E$10:E23))</f>
        <v>UC06 Lựa chọn, thêm đồ - Vsmart Joy 4 -  11</v>
      </c>
      <c r="B23" s="38" t="s">
        <v>77</v>
      </c>
      <c r="C23" s="38" t="s">
        <v>165</v>
      </c>
      <c r="D23" s="38" t="s">
        <v>137</v>
      </c>
      <c r="E23" s="38" t="s">
        <v>138</v>
      </c>
      <c r="F23" s="56" t="s">
        <v>18</v>
      </c>
      <c r="G23" s="57">
        <v>44918</v>
      </c>
      <c r="H23" s="57" t="str">
        <f t="shared" si="1"/>
        <v>Đinh Thị Anh Xuân</v>
      </c>
      <c r="I23" s="40"/>
    </row>
    <row r="24" spans="1:9" ht="45" x14ac:dyDescent="0.25">
      <c r="A24" s="53" t="str">
        <f>IF(E24="","",$B$1&amp;" "&amp;COUNTA($E$10:E24))</f>
        <v>UC06 Lựa chọn, thêm đồ - Vsmart Joy 4 -  12</v>
      </c>
      <c r="B24" s="38" t="s">
        <v>67</v>
      </c>
      <c r="C24" s="38" t="s">
        <v>165</v>
      </c>
      <c r="D24" s="38" t="s">
        <v>68</v>
      </c>
      <c r="E24" s="38" t="s">
        <v>69</v>
      </c>
      <c r="F24" s="56" t="s">
        <v>18</v>
      </c>
      <c r="G24" s="57">
        <v>44918</v>
      </c>
      <c r="H24" s="57" t="str">
        <f t="shared" si="1"/>
        <v>Đinh Thị Anh Xuân</v>
      </c>
      <c r="I24" s="40"/>
    </row>
    <row r="25" spans="1:9" ht="60" x14ac:dyDescent="0.25">
      <c r="A25" s="53" t="str">
        <f>IF(E25="","",$B$1&amp;" "&amp;COUNTA($E$10:E25))</f>
        <v>UC06 Lựa chọn, thêm đồ - Vsmart Joy 4 -  13</v>
      </c>
      <c r="B25" s="38" t="s">
        <v>73</v>
      </c>
      <c r="C25" s="38" t="s">
        <v>165</v>
      </c>
      <c r="D25" s="38" t="s">
        <v>141</v>
      </c>
      <c r="E25" s="38" t="s">
        <v>142</v>
      </c>
      <c r="F25" s="56" t="s">
        <v>19</v>
      </c>
      <c r="G25" s="57">
        <v>44918</v>
      </c>
      <c r="H25" s="57" t="str">
        <f t="shared" si="1"/>
        <v>Đinh Thị Anh Xuân</v>
      </c>
      <c r="I25" s="40" t="s">
        <v>159</v>
      </c>
    </row>
    <row r="26" spans="1:9" x14ac:dyDescent="0.25">
      <c r="A26" s="50"/>
      <c r="B26" s="84" t="s">
        <v>139</v>
      </c>
      <c r="C26" s="84"/>
      <c r="D26" s="84"/>
      <c r="E26" s="84"/>
      <c r="F26" s="84"/>
      <c r="G26" s="84"/>
      <c r="H26" s="51"/>
      <c r="I26" s="52"/>
    </row>
    <row r="27" spans="1:9" ht="45" x14ac:dyDescent="0.25">
      <c r="A27" s="53" t="str">
        <f>IF(E27="","",$B$1&amp;" "&amp;COUNTA($E$10:E27))</f>
        <v>UC06 Lựa chọn, thêm đồ - Vsmart Joy 4 -  14</v>
      </c>
      <c r="B27" s="38" t="s">
        <v>149</v>
      </c>
      <c r="C27" s="38" t="s">
        <v>165</v>
      </c>
      <c r="D27" s="38" t="s">
        <v>150</v>
      </c>
      <c r="E27" s="38" t="s">
        <v>151</v>
      </c>
      <c r="F27" s="56" t="s">
        <v>18</v>
      </c>
      <c r="G27" s="57">
        <v>44918</v>
      </c>
      <c r="H27" s="57" t="str">
        <f t="shared" ref="H27" si="2">IF(E27="","",$B$3)</f>
        <v>Đinh Thị Anh Xuân</v>
      </c>
      <c r="I27" s="40"/>
    </row>
    <row r="28" spans="1:9" ht="45" x14ac:dyDescent="0.25">
      <c r="A28" s="53" t="str">
        <f>IF(E28="","",$B$1&amp;" "&amp;COUNTA($E$10:E28))</f>
        <v>UC06 Lựa chọn, thêm đồ - Vsmart Joy 4 -  15</v>
      </c>
      <c r="B28" s="38" t="s">
        <v>144</v>
      </c>
      <c r="C28" s="38" t="s">
        <v>165</v>
      </c>
      <c r="D28" s="38" t="s">
        <v>145</v>
      </c>
      <c r="E28" s="38" t="s">
        <v>140</v>
      </c>
      <c r="F28" s="56" t="s">
        <v>18</v>
      </c>
      <c r="G28" s="57">
        <v>44918</v>
      </c>
      <c r="H28" s="57" t="str">
        <f t="shared" ref="H28:H30" si="3">IF(E28="","",$B$3)</f>
        <v>Đinh Thị Anh Xuân</v>
      </c>
      <c r="I28" s="40"/>
    </row>
    <row r="29" spans="1:9" ht="45" x14ac:dyDescent="0.25">
      <c r="A29" s="53" t="str">
        <f>IF(E29="","",$B$1&amp;" "&amp;COUNTA($E$10:E29))</f>
        <v>UC06 Lựa chọn, thêm đồ - Vsmart Joy 4 -  16</v>
      </c>
      <c r="B29" s="38" t="s">
        <v>146</v>
      </c>
      <c r="C29" s="38" t="s">
        <v>165</v>
      </c>
      <c r="D29" s="38" t="s">
        <v>147</v>
      </c>
      <c r="E29" s="38" t="s">
        <v>148</v>
      </c>
      <c r="F29" s="56" t="s">
        <v>19</v>
      </c>
      <c r="G29" s="57">
        <v>44918</v>
      </c>
      <c r="H29" s="57" t="str">
        <f t="shared" si="3"/>
        <v>Đinh Thị Anh Xuân</v>
      </c>
      <c r="I29" s="40" t="s">
        <v>160</v>
      </c>
    </row>
    <row r="30" spans="1:9" ht="90" x14ac:dyDescent="0.25">
      <c r="A30" s="53" t="str">
        <f>IF(E30="","",$B$1&amp;" "&amp;COUNTA($E$10:E30))</f>
        <v>UC06 Lựa chọn, thêm đồ - Vsmart Joy 4 -  17</v>
      </c>
      <c r="B30" s="38" t="s">
        <v>154</v>
      </c>
      <c r="C30" s="38" t="s">
        <v>165</v>
      </c>
      <c r="D30" s="38" t="s">
        <v>152</v>
      </c>
      <c r="E30" s="38" t="s">
        <v>153</v>
      </c>
      <c r="F30" s="56" t="s">
        <v>19</v>
      </c>
      <c r="G30" s="57">
        <v>44918</v>
      </c>
      <c r="H30" s="57" t="str">
        <f t="shared" si="3"/>
        <v>Đinh Thị Anh Xuân</v>
      </c>
      <c r="I30" s="40" t="s">
        <v>161</v>
      </c>
    </row>
  </sheetData>
  <mergeCells count="8">
    <mergeCell ref="B17:G17"/>
    <mergeCell ref="B26:G26"/>
    <mergeCell ref="B1:E1"/>
    <mergeCell ref="F1:I7"/>
    <mergeCell ref="B2:E2"/>
    <mergeCell ref="B3:E3"/>
    <mergeCell ref="B9:G9"/>
    <mergeCell ref="B15:G15"/>
  </mergeCells>
  <conditionalFormatting sqref="A10:A13 A16:B16 A1:E9 A14:E15 D16:E16 F1:I16 A17:I17 B20:B22 D20:E22 F18:I22 A18:A22 A23:B25 D23:I25 F19:F25 A26:I26 A31:I1048576 A27:B30 D27:I30">
    <cfRule type="cellIs" dxfId="13" priority="49" operator="equal">
      <formula>"P'Test scenarios  (Matrix)'!"</formula>
    </cfRule>
  </conditionalFormatting>
  <conditionalFormatting sqref="F1:F1048576">
    <cfRule type="cellIs" dxfId="12" priority="44" operator="equal">
      <formula>"N/A"</formula>
    </cfRule>
    <cfRule type="cellIs" dxfId="11" priority="45" operator="equal">
      <formula>"NT"</formula>
    </cfRule>
    <cfRule type="cellIs" dxfId="10" priority="46" operator="equal">
      <formula>"Pass"</formula>
    </cfRule>
    <cfRule type="cellIs" dxfId="9" priority="47" operator="equal">
      <formula>"Fail"</formula>
    </cfRule>
    <cfRule type="cellIs" dxfId="8" priority="48" operator="equal">
      <formula>"Pass"</formula>
    </cfRule>
  </conditionalFormatting>
  <conditionalFormatting sqref="B10:E10">
    <cfRule type="cellIs" dxfId="7" priority="43" operator="equal">
      <formula>"P'Test scenarios  (Matrix)'!"</formula>
    </cfRule>
  </conditionalFormatting>
  <conditionalFormatting sqref="B11:E11 C12:C13">
    <cfRule type="cellIs" dxfId="6" priority="42" operator="equal">
      <formula>"P'Test scenarios  (Matrix)'!"</formula>
    </cfRule>
  </conditionalFormatting>
  <conditionalFormatting sqref="B12:B13 D12:E13">
    <cfRule type="cellIs" dxfId="5" priority="41" operator="equal">
      <formula>"P'Test scenarios  (Matrix)'!"</formula>
    </cfRule>
  </conditionalFormatting>
  <conditionalFormatting sqref="C16">
    <cfRule type="cellIs" dxfId="4" priority="25" operator="equal">
      <formula>"P'Test scenarios  (Matrix)'!"</formula>
    </cfRule>
  </conditionalFormatting>
  <conditionalFormatting sqref="B18 D18:E18">
    <cfRule type="cellIs" dxfId="3" priority="24" operator="equal">
      <formula>"P'Test scenarios  (Matrix)'!"</formula>
    </cfRule>
  </conditionalFormatting>
  <conditionalFormatting sqref="B19 D19:E19">
    <cfRule type="cellIs" dxfId="2" priority="23" operator="equal">
      <formula>"P'Test scenarios  (Matrix)'!"</formula>
    </cfRule>
  </conditionalFormatting>
  <conditionalFormatting sqref="C18:C25">
    <cfRule type="cellIs" dxfId="1" priority="12" operator="equal">
      <formula>"P'Test scenarios  (Matrix)'!"</formula>
    </cfRule>
  </conditionalFormatting>
  <conditionalFormatting sqref="C27:C30">
    <cfRule type="cellIs" dxfId="0" priority="1" operator="equal">
      <formula>"P'Test scenarios  (Matrix)'!"</formula>
    </cfRule>
  </conditionalFormatting>
  <dataValidations count="1">
    <dataValidation type="list" allowBlank="1" showInputMessage="1" showErrorMessage="1" sqref="F10:F14 F16 F18:F25 F27:F30" xr:uid="{F1BBC80D-8958-4B58-8C51-E9DD727710DA}">
      <formula1>"Pass,Fail,NT,N/A"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Report</vt:lpstr>
      <vt:lpstr>UC01 Đăng ký</vt:lpstr>
      <vt:lpstr>UC02 Đăng nhập</vt:lpstr>
      <vt:lpstr>UC06 Lựa chọn, thêm đồ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User0443</cp:lastModifiedBy>
  <dcterms:created xsi:type="dcterms:W3CDTF">2022-12-22T07:10:06Z</dcterms:created>
  <dcterms:modified xsi:type="dcterms:W3CDTF">2023-02-13T10:35:02Z</dcterms:modified>
</cp:coreProperties>
</file>