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v_niemtin\Desktop\"/>
    </mc:Choice>
  </mc:AlternateContent>
  <bookViews>
    <workbookView xWindow="0" yWindow="0" windowWidth="28800" windowHeight="12435"/>
  </bookViews>
  <sheets>
    <sheet name="Dự toán chi tiết theo chức năng" sheetId="1" r:id="rId1"/>
    <sheet name="Bảng chuyển đổi yêu cầu" sheetId="2" r:id="rId2"/>
    <sheet name="Điểm các tác nhân" sheetId="3" r:id="rId3"/>
    <sheet name="Điểm sử dụng(User-Case)" sheetId="4" r:id="rId4"/>
    <sheet name="Hệ số phức tạp kỹ thuật " sheetId="5" r:id="rId5"/>
    <sheet name="Hệ số phức tạp môi trường" sheetId="6" r:id="rId6"/>
    <sheet name="Giá trị phần mềm" sheetId="7" r:id="rId7"/>
  </sheets>
  <definedNames>
    <definedName name="_Toc107212943" localSheetId="5">'Hệ số phức tạp môi trường'!#REF!</definedName>
    <definedName name="_Toc269827543" localSheetId="1">'Bảng chuyển đổi yêu cầu'!$B$1</definedName>
    <definedName name="_Toc269827547" localSheetId="3">'Điểm sử dụng(User-Case)'!#REF!</definedName>
    <definedName name="_Toc269827549" localSheetId="4">'Hệ số phức tạp kỹ thuật '!#REF!</definedName>
    <definedName name="_Toc272160015" localSheetId="5">'Hệ số phức tạp môi trường'!#REF!</definedName>
    <definedName name="_xlnm.Print_Area" localSheetId="1">'Bảng chuyển đổi yêu cầu'!$B$1:$G$18</definedName>
    <definedName name="_xlnm.Print_Area" localSheetId="2">'Điểm các tác nhân'!$B$3:$G$9</definedName>
    <definedName name="_xlnm.Print_Area" localSheetId="3">'Điểm sử dụng(User-Case)'!$B$1:$H$16</definedName>
    <definedName name="_xlnm.Print_Area" localSheetId="6">'Giá trị phần mềm'!$B$3:$F$17</definedName>
    <definedName name="_xlnm.Print_Area" localSheetId="4">'Hệ số phức tạp kỹ thuật '!$B$3:$G$20</definedName>
    <definedName name="_xlnm.Print_Area" localSheetId="5">'Hệ số phức tạp môi trường'!$B$1:$J$33</definedName>
    <definedName name="_xlnm.Print_Titles" localSheetId="1">'Bảng chuyển đổi yêu cầu'!$4:$4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6" i="4" l="1"/>
  <c r="G7" i="4"/>
  <c r="G5" i="4"/>
  <c r="G7" i="5" l="1"/>
  <c r="G8" i="5"/>
  <c r="G9" i="5"/>
  <c r="G11" i="5"/>
  <c r="G4" i="4" l="1"/>
  <c r="J15" i="6"/>
  <c r="H6" i="6" l="1"/>
  <c r="I6" i="6" s="1"/>
  <c r="J6" i="6" s="1"/>
  <c r="H9" i="6"/>
  <c r="I9" i="6"/>
  <c r="J9" i="6" s="1"/>
  <c r="H12" i="6"/>
  <c r="I12" i="6" s="1"/>
  <c r="J12" i="6" s="1"/>
  <c r="H15" i="6"/>
  <c r="I15" i="6"/>
  <c r="H18" i="6"/>
  <c r="I18" i="6" s="1"/>
  <c r="J18" i="6" s="1"/>
  <c r="H22" i="6"/>
  <c r="I22" i="6" s="1"/>
  <c r="J22" i="6" s="1"/>
  <c r="I25" i="6"/>
  <c r="J25" i="6" s="1"/>
  <c r="H28" i="6"/>
  <c r="I28" i="6"/>
  <c r="J28" i="6" s="1"/>
  <c r="G10" i="5"/>
  <c r="G6" i="5" s="1"/>
  <c r="G20" i="5" s="1"/>
  <c r="E10" i="7" s="1"/>
  <c r="G12" i="5"/>
  <c r="G13" i="5"/>
  <c r="G14" i="5"/>
  <c r="G15" i="5"/>
  <c r="G16" i="5"/>
  <c r="G17" i="5"/>
  <c r="G18" i="5"/>
  <c r="G19" i="5"/>
  <c r="G16" i="4"/>
  <c r="E8" i="7" s="1"/>
  <c r="F8" i="4"/>
  <c r="G8" i="4" s="1"/>
  <c r="G9" i="4"/>
  <c r="G10" i="4"/>
  <c r="G11" i="4"/>
  <c r="F12" i="4"/>
  <c r="G12" i="4"/>
  <c r="G13" i="4"/>
  <c r="G14" i="4"/>
  <c r="G15" i="4"/>
  <c r="F16" i="4"/>
  <c r="G6" i="3"/>
  <c r="G7" i="3"/>
  <c r="G8" i="3"/>
  <c r="G9" i="3" l="1"/>
  <c r="E7" i="7" s="1"/>
  <c r="E9" i="7" s="1"/>
  <c r="J32" i="6"/>
  <c r="I4" i="6"/>
  <c r="I31" i="6" s="1"/>
  <c r="E11" i="7" s="1"/>
  <c r="E12" i="7" l="1"/>
  <c r="E14" i="7" l="1"/>
  <c r="E16" i="7" s="1"/>
  <c r="E17" i="7" s="1"/>
</calcChain>
</file>

<file path=xl/sharedStrings.xml><?xml version="1.0" encoding="utf-8"?>
<sst xmlns="http://schemas.openxmlformats.org/spreadsheetml/2006/main" count="344" uniqueCount="213">
  <si>
    <t>TT</t>
  </si>
  <si>
    <t>Mô tả yêu cầu</t>
  </si>
  <si>
    <t>Phân loại</t>
  </si>
  <si>
    <t>Ghi chú</t>
  </si>
  <si>
    <t>Đơn giản</t>
  </si>
  <si>
    <t>Tạo mới</t>
  </si>
  <si>
    <t>Phức tạp</t>
  </si>
  <si>
    <t>I. Chức năng chi tiết của phần mềm</t>
  </si>
  <si>
    <t>BẢNG DỰ TOÁN CHI TIẾT PHẦN MỀM QUẢN LÝ NHIỆM VỤ
 TỔNG CỤC THIÊN TAI</t>
  </si>
  <si>
    <t>B</t>
  </si>
  <si>
    <t>1. Cán bộ nhập liệu</t>
  </si>
  <si>
    <t>Nhóm cán bộ được chỉ định quyền</t>
  </si>
  <si>
    <t>1. Lãnh đạo</t>
  </si>
  <si>
    <t>C</t>
  </si>
  <si>
    <t>1.Lãnh đạo</t>
  </si>
  <si>
    <t>1.Cán bộ Quản trị hệ thống</t>
  </si>
  <si>
    <t xml:space="preserve">1.Lãnh đạo </t>
  </si>
  <si>
    <t>A</t>
  </si>
  <si>
    <t>Mức độ cần thiết</t>
  </si>
  <si>
    <t>Mô tả  trường hợp sử dụng</t>
  </si>
  <si>
    <t>Tên tác nhân phụ</t>
  </si>
  <si>
    <t>Tên tác nhân chính</t>
  </si>
  <si>
    <t>Tên Use-case</t>
  </si>
  <si>
    <t>TAW</t>
  </si>
  <si>
    <t>Cộng (1+2+3)</t>
  </si>
  <si>
    <t>Giao diện đồ họa</t>
  </si>
  <si>
    <t>Phức tạp (complex actor)</t>
  </si>
  <si>
    <t>Giao diện tương tác hoặc phục vụ một giao thức hoạt động</t>
  </si>
  <si>
    <t>Trung bình (average actor)</t>
  </si>
  <si>
    <t>Thuộc loại giao diện của chương trình</t>
  </si>
  <si>
    <t>Đơn giản (simple actor)</t>
  </si>
  <si>
    <t>Điểm của từng loại tác nhân</t>
  </si>
  <si>
    <t>Số tác nhân</t>
  </si>
  <si>
    <t>Trọng số</t>
  </si>
  <si>
    <t>Mô tả</t>
  </si>
  <si>
    <t>Loại Actor</t>
  </si>
  <si>
    <t>STT</t>
  </si>
  <si>
    <t>TBF</t>
  </si>
  <si>
    <t>Trung bình</t>
  </si>
  <si>
    <t>User-case phức tạp &gt; 7 transaction</t>
  </si>
  <si>
    <t>Các yêu cầu được tư vấn thêm hoặc đưa ra để bên đặt hàng lựa chọn thêm nếu muốn</t>
  </si>
  <si>
    <t>T</t>
  </si>
  <si>
    <t>User-case trung bình từ 4 đến 7 transaction</t>
  </si>
  <si>
    <t>Các chức năng không phải là cốt lõi hay các chức năng phụ trợ hoặc theo yêu cầu của bên đặt hàng</t>
  </si>
  <si>
    <t>M</t>
  </si>
  <si>
    <t>User-case đơn giản &lt;= 3 transaction hoặc đường chỉ thị</t>
  </si>
  <si>
    <t>Các yêu cầu phải thỏa mãn thì phần mềm mới được chấp nhận</t>
  </si>
  <si>
    <t>Điểm của từng loại trường hợp sử dụng</t>
  </si>
  <si>
    <t>Số trường hợp sử dụng (User-Case)</t>
  </si>
  <si>
    <t>Hệ số BMT</t>
  </si>
  <si>
    <t>Trọng số UCP chuẩn</t>
  </si>
  <si>
    <t>TCF = 0.6 + (0.01 x TFW)</t>
  </si>
  <si>
    <t>Hệ số phức tạp về KT-CN (Technical Complexity Factor)</t>
  </si>
  <si>
    <t>II</t>
  </si>
  <si>
    <t>0 = Không quan trọng
5 = Có vai trò tác động căn bản</t>
  </si>
  <si>
    <t>Yêu cầu phương tiện đào tạo đặc biệt cho người sử dụng</t>
  </si>
  <si>
    <t>Cung cấp truy nhập trực tiếp tới các phần mềm third party</t>
  </si>
  <si>
    <t>Có các tính năng bảo mật đặc biệt</t>
  </si>
  <si>
    <t>Sử dụng đồng thời (Concurrent)</t>
  </si>
  <si>
    <t>Khả năng dễ thay đổi (Easy to change)</t>
  </si>
  <si>
    <t>Khả năng chuyển đổi (Portable)</t>
  </si>
  <si>
    <t>Dễ sử dụng (Easy to use)</t>
  </si>
  <si>
    <t>Dễ cài đặt (Easy to install)</t>
  </si>
  <si>
    <t>Mã nguồn phải tái sử dụng được (Code must be reuseable)</t>
  </si>
  <si>
    <t>Độ phức tạp của xử lý bên trong (complexinternal processing)</t>
  </si>
  <si>
    <t>Hiệu quả sử dụng trực tuyến (end userefficiency online)</t>
  </si>
  <si>
    <t>Tính chất đáp ứng tức thời hoặc yêu cầu đảm bảo thông lượng (response throughput performance objectives)</t>
  </si>
  <si>
    <t>Hệ thống phân tán (Distributed System)</t>
  </si>
  <si>
    <t>Hệ số KT-CN (TFW)</t>
  </si>
  <si>
    <t>I</t>
  </si>
  <si>
    <t>Kết quả</t>
  </si>
  <si>
    <t>Giá trị xếp hạng</t>
  </si>
  <si>
    <t>Các hệ số</t>
  </si>
  <si>
    <t>P= người/giờ/UCP</t>
  </si>
  <si>
    <t>Nội suy thời gian lao động (P)</t>
  </si>
  <si>
    <t>IV</t>
  </si>
  <si>
    <t>ES</t>
  </si>
  <si>
    <t>Độ ổn định kinh nghiệm (Experience Stable)</t>
  </si>
  <si>
    <t>III</t>
  </si>
  <si>
    <t>EF = 1.4 + (-0.03 x EFW)</t>
  </si>
  <si>
    <t>Hệ số độ phức tạp về môi trường (Environmental Factor)</t>
  </si>
  <si>
    <t>5 = Khó</t>
  </si>
  <si>
    <t>3 = Trung bình</t>
  </si>
  <si>
    <t>0 = Ngôn ngữ lập trình dễ</t>
  </si>
  <si>
    <t xml:space="preserve">Dùng ngôn ngữ lập trình loại khó </t>
  </si>
  <si>
    <t>5 = Tất cả đều làm Part-time</t>
  </si>
  <si>
    <t>3 = Có nhân viên làm Part-time</t>
  </si>
  <si>
    <t>0 = Không có NV Part-time</t>
  </si>
  <si>
    <t>Có sử dụng các nhân viên làm Part-time</t>
  </si>
  <si>
    <t>5 = Không hay thay đổi</t>
  </si>
  <si>
    <t>0 = Rất bất định</t>
  </si>
  <si>
    <t>Độ ổn định của các yêu cầu</t>
  </si>
  <si>
    <t>Đánh giá chung cho Dự án</t>
  </si>
  <si>
    <t>5 = Cao</t>
  </si>
  <si>
    <t>0 = Không năng động</t>
  </si>
  <si>
    <t>Tính chất năng động</t>
  </si>
  <si>
    <t>5 = Trình độ chuyên gia</t>
  </si>
  <si>
    <t>0 = Không có kinh nghiệm</t>
  </si>
  <si>
    <t>Có khả năng lãnh đạo Nhóm</t>
  </si>
  <si>
    <t>Có kinh nghiệm về hướng đối tượng (Object Oriented)</t>
  </si>
  <si>
    <t>Có kinh nghiệm về ứng dụng tương tự (application experiences)</t>
  </si>
  <si>
    <t>Có áp dụng qui trình phát triển PM theo mẫu RUP và có hiểu biết về RUP</t>
  </si>
  <si>
    <t>Đánh giá cho từng thành viên</t>
  </si>
  <si>
    <t>EFW</t>
  </si>
  <si>
    <t>Hệ số tác động môi trường và nhóm làm việc (EFW)</t>
  </si>
  <si>
    <t>Đánh giá độ ổn định kinh nghiệm</t>
  </si>
  <si>
    <t>TB cộng giá trị xếp hạng</t>
  </si>
  <si>
    <t>NV</t>
  </si>
  <si>
    <t>Trọng số chuẩn</t>
  </si>
  <si>
    <t>Các hệ số tác động môi trường</t>
  </si>
  <si>
    <t>đồng</t>
  </si>
  <si>
    <t>TỔNG GIÁ TRỊ PHẦN MỀM</t>
  </si>
  <si>
    <t xml:space="preserve">G = 1,4 x E x P x H  </t>
  </si>
  <si>
    <t>Định giá phần mềm nội bộ (G)</t>
  </si>
  <si>
    <t>V</t>
  </si>
  <si>
    <t>H = người/giờ</t>
  </si>
  <si>
    <t>Mức lương lao động bình quân (H)</t>
  </si>
  <si>
    <t>E = 10/6 x AUCP</t>
  </si>
  <si>
    <t>Giá trị nỗ lực thực tế (E)</t>
  </si>
  <si>
    <t>giờ</t>
  </si>
  <si>
    <t>P = người/giờ/AUCP</t>
  </si>
  <si>
    <t>điểm</t>
  </si>
  <si>
    <t>AUCP = UUCP x TCF x EF</t>
  </si>
  <si>
    <t>EF = 1,4 + (-0,03 x EFW)</t>
  </si>
  <si>
    <t>TCF = 0,6 + (0,01 x TFW)</t>
  </si>
  <si>
    <t>UUCP=TAW+TBF</t>
  </si>
  <si>
    <t>Tính điểm trường hợp sử dụng (Use-case)</t>
  </si>
  <si>
    <t>Giá trị</t>
  </si>
  <si>
    <t>Diễn giải</t>
  </si>
  <si>
    <t>Hạng mục</t>
  </si>
  <si>
    <t>TÍNH TOÁN GIÁ TRỊ PHẦN MỀM</t>
  </si>
  <si>
    <t>BẢNG CHUYỂN ĐỔI YÊU CẦU CHỨC NĂNG SANG 
TRƯỜNG HỢP SỬ DỤNG (USE-CASE)</t>
  </si>
  <si>
    <t>BẢNG TÍNH TOÁN ĐIỂM CÁC TÁC NHÂN (ACTOR) TƯƠNG TÁC, TRAO ĐỔI
THÔNG TIN VỚI PHẦN MỀM</t>
  </si>
  <si>
    <t>BẢNG TÍNH TOÁN ĐIỂM CÁC TRƯỜNG HỢP SỬ DỤNG (USE-CASE)</t>
  </si>
  <si>
    <t>Loại trường hợp
Sử dụng</t>
  </si>
  <si>
    <t xml:space="preserve"> BẢNG TÍNH TOÁN HỆ SỐ PHỨC TẠP KỸ THUẬT CÔNG NGHỆ</t>
  </si>
  <si>
    <t>Mức xếp hạng
(Từ 0 đến 5)</t>
  </si>
  <si>
    <t>Trọng 
số</t>
  </si>
  <si>
    <t>HỆ SỐ PHỨC TẠP VỀ MÔI TRƯỜNG</t>
  </si>
  <si>
    <r>
      <t>Điểm Actor (</t>
    </r>
    <r>
      <rPr>
        <b/>
        <sz val="14"/>
        <color theme="1"/>
        <rFont val="Times New Roman"/>
        <family val="1"/>
      </rPr>
      <t>TAW</t>
    </r>
    <r>
      <rPr>
        <sz val="14"/>
        <color theme="1"/>
        <rFont val="Times New Roman"/>
        <family val="1"/>
      </rPr>
      <t>)</t>
    </r>
  </si>
  <si>
    <r>
      <t>Điểm User-case (</t>
    </r>
    <r>
      <rPr>
        <b/>
        <sz val="14"/>
        <color theme="1"/>
        <rFont val="Times New Roman"/>
        <family val="1"/>
      </rPr>
      <t>TBF</t>
    </r>
    <r>
      <rPr>
        <sz val="14"/>
        <color theme="1"/>
        <rFont val="Times New Roman"/>
        <family val="1"/>
      </rPr>
      <t>)</t>
    </r>
  </si>
  <si>
    <r>
      <t xml:space="preserve">Tính điểm </t>
    </r>
    <r>
      <rPr>
        <b/>
        <sz val="14"/>
        <color theme="1"/>
        <rFont val="Times New Roman"/>
        <family val="1"/>
      </rPr>
      <t>UUCP</t>
    </r>
  </si>
  <si>
    <r>
      <t>Hệ số phức tạp về KT-CN (</t>
    </r>
    <r>
      <rPr>
        <b/>
        <sz val="14"/>
        <color theme="1"/>
        <rFont val="Times New Roman"/>
        <family val="1"/>
      </rPr>
      <t>TCF</t>
    </r>
    <r>
      <rPr>
        <sz val="14"/>
        <color theme="1"/>
        <rFont val="Times New Roman"/>
        <family val="1"/>
      </rPr>
      <t>)</t>
    </r>
  </si>
  <si>
    <r>
      <t>Hệ số phức tạp về môi trường (</t>
    </r>
    <r>
      <rPr>
        <b/>
        <sz val="14"/>
        <color theme="1"/>
        <rFont val="Times New Roman"/>
        <family val="1"/>
      </rPr>
      <t>EF</t>
    </r>
    <r>
      <rPr>
        <sz val="14"/>
        <color theme="1"/>
        <rFont val="Times New Roman"/>
        <family val="1"/>
      </rPr>
      <t>)</t>
    </r>
  </si>
  <si>
    <r>
      <t xml:space="preserve">Tính điểm </t>
    </r>
    <r>
      <rPr>
        <b/>
        <sz val="14"/>
        <color theme="1"/>
        <rFont val="Times New Roman"/>
        <family val="1"/>
      </rPr>
      <t>AUCP</t>
    </r>
  </si>
  <si>
    <t>D</t>
  </si>
  <si>
    <t>I.1 Phân hệ lập kế hoạch</t>
  </si>
  <si>
    <t>I.2 Phân hệ quản lý dự án</t>
  </si>
  <si>
    <t>Khi một nhiệm vụ lên kế hoạch được phê duyệt sẽ được chyển sang phần quản lý  nhiệm vụ.</t>
  </si>
  <si>
    <r>
      <t xml:space="preserve">Các bước, trạng thái trải qua của 1 nhiệu vụ: Trình đề cương dự toán =&gt; Trình kế hoạch lựa chọn nhà thầu =&gt; quyết định phê duyệt đề cương dự toán =&gt; quyết định phê duyệt kế hoạch nhà thầu( nhập các thông số: giá trị được duyệt: Số tiền, sản phẩm, thời gian lựa chọ nhà thầu: Quý I, II ,III, IV) =&gt;quyết định phê duyệt kết quả lựa chọn nhà thầu (đến đây nhập được nhà thầu trúng và giá trúng thầu) ==&gt; ký hợp đồng (đơn vị nhập khối lương hoàn thành: giá trị tiền, khối lượng thanh toán: giá trị tiền, sản phẩm nghiệm thu: text nhập vào - </t>
    </r>
    <r>
      <rPr>
        <b/>
        <sz val="13"/>
        <color rgb="FF000000"/>
        <rFont val="Times New Roman"/>
        <family val="1"/>
      </rPr>
      <t>chính là dữ liệu để tìm kiếm</t>
    </r>
    <r>
      <rPr>
        <sz val="13"/>
        <color rgb="FF000000"/>
        <rFont val="Times New Roman"/>
        <family val="1"/>
      </rPr>
      <t>)  =&gt; kết thúc (nhập giá trị quyết toán, ghi chú - do admin nhập).</t>
    </r>
  </si>
  <si>
    <t>Mỗi bước thay đổi trạng thái nhiệm vụ có thể up file đính kèm hoặc liên kết đến 1 file trong kho file (dữ liệu).</t>
  </si>
  <si>
    <t>Danh sách nhiệm vụ.</t>
  </si>
  <si>
    <t>Chi tiết của nhiệm vụ</t>
  </si>
  <si>
    <t>I.3 Thông kê báo cáo</t>
  </si>
  <si>
    <r>
      <rPr>
        <b/>
        <sz val="14"/>
        <color theme="1"/>
        <rFont val="Times New Roman"/>
        <family val="1"/>
      </rPr>
      <t xml:space="preserve">Những nhiệm vụ chi trong năm:
</t>
    </r>
    <r>
      <rPr>
        <i/>
        <sz val="13"/>
        <color theme="1"/>
        <rFont val="Times New Roman"/>
        <family val="1"/>
      </rPr>
      <t>- Cho phép chọn năm.
- Dữ liệu thể hiện: STT, tên nhiệm vụ, đơn vị thực hiện, nguồn vốn, giá trị giao, giá trị duyệt, tình trạng, giá trị hợp đồng, giá trị giải ngân, giá trị quyết toán, ghi chú.
- Có thể lọc theo: đơn vị thực hiện, nguồn vốn, tình trạng
- Tính tổng được các ô giá trị.
- Có thể lựa chọn cột để xuất ra file in.</t>
    </r>
    <r>
      <rPr>
        <b/>
        <sz val="14"/>
        <color theme="1"/>
        <rFont val="Times New Roman"/>
        <family val="1"/>
      </rPr>
      <t xml:space="preserve">
</t>
    </r>
  </si>
  <si>
    <t>Báo cáo theo các năm</t>
  </si>
  <si>
    <t>I.4 Kho dữ liệu</t>
  </si>
  <si>
    <t>Cho phép up các file dữ liệu vào kho dữ liệu: tên và file dữ liệu.</t>
  </si>
  <si>
    <t>Danh sách file dữ liệu: cho phép tìm kiếm.</t>
  </si>
  <si>
    <t>Một file dữ liệu đã được liên kết với 1 nhiệm vụ nào đó thì sẽ không sửa xoá được nữa.</t>
  </si>
  <si>
    <t>I.5 Quản trị danh mục</t>
  </si>
  <si>
    <r>
      <t xml:space="preserve">Quản trị danh mục nhiệm vụ:
</t>
    </r>
    <r>
      <rPr>
        <i/>
        <sz val="13"/>
        <color rgb="FF000000"/>
        <rFont val="Times New Roman"/>
        <family val="1"/>
      </rPr>
      <t>- Thêm mới
- Danh sách
- Tìm kiếm
- Sửa, xoá</t>
    </r>
    <r>
      <rPr>
        <b/>
        <sz val="14"/>
        <color rgb="FF000000"/>
        <rFont val="Times New Roman"/>
        <family val="1"/>
      </rPr>
      <t xml:space="preserve">
</t>
    </r>
  </si>
  <si>
    <r>
      <rPr>
        <b/>
        <sz val="14"/>
        <color rgb="FF000000"/>
        <rFont val="Times New Roman"/>
        <family val="1"/>
      </rPr>
      <t>Quản trị danh mục đơn vị:</t>
    </r>
    <r>
      <rPr>
        <sz val="14"/>
        <color rgb="FF000000"/>
        <rFont val="Times New Roman"/>
        <family val="1"/>
      </rPr>
      <t xml:space="preserve">
</t>
    </r>
    <r>
      <rPr>
        <i/>
        <sz val="13"/>
        <color rgb="FF000000"/>
        <rFont val="Times New Roman"/>
        <family val="1"/>
      </rPr>
      <t>- Thêm mới
- Danh sách
- Tìm kiếm
- Sửa, xoá</t>
    </r>
  </si>
  <si>
    <r>
      <rPr>
        <b/>
        <sz val="14"/>
        <color rgb="FF000000"/>
        <rFont val="Times New Roman"/>
        <family val="1"/>
      </rPr>
      <t xml:space="preserve">Quản trị danh mục nguồn vốn:
</t>
    </r>
    <r>
      <rPr>
        <i/>
        <sz val="13"/>
        <color rgb="FF000000"/>
        <rFont val="Times New Roman"/>
        <family val="1"/>
      </rPr>
      <t>-Thêm mới
- Danh sách
- Tìm kiếm
- Sửa, xoá</t>
    </r>
    <r>
      <rPr>
        <b/>
        <sz val="14"/>
        <color rgb="FF000000"/>
        <rFont val="Times New Roman"/>
        <family val="1"/>
      </rPr>
      <t xml:space="preserve">
</t>
    </r>
  </si>
  <si>
    <t>Quản trị hệ thống</t>
  </si>
  <si>
    <r>
      <rPr>
        <b/>
        <sz val="14"/>
        <color rgb="FF000000"/>
        <rFont val="Times New Roman"/>
        <family val="1"/>
      </rPr>
      <t>Quản trị người dùng:</t>
    </r>
    <r>
      <rPr>
        <sz val="14"/>
        <color rgb="FF000000"/>
        <rFont val="Times New Roman"/>
        <family val="1"/>
      </rPr>
      <t xml:space="preserve">
</t>
    </r>
    <r>
      <rPr>
        <i/>
        <sz val="13"/>
        <color rgb="FF000000"/>
        <rFont val="Times New Roman"/>
        <family val="1"/>
      </rPr>
      <t>- Thêm mới người dùng.
- Danh sách người dùng.
- Phân quyền người dùng.
- Sửa, thay đổi mật khẩu người dùng.
- Xoá người dùng.</t>
    </r>
    <r>
      <rPr>
        <sz val="14"/>
        <color rgb="FF000000"/>
        <rFont val="Times New Roman"/>
        <family val="1"/>
      </rPr>
      <t xml:space="preserve">
</t>
    </r>
  </si>
  <si>
    <t>Phân hệ lập kế hoạch</t>
  </si>
  <si>
    <t>Tạo nhiệm vụ</t>
  </si>
  <si>
    <t>Người quản trị hệ thống có thể tạo mới nhiệm vụ</t>
  </si>
  <si>
    <t>Chức năng thống kê danh sách:</t>
  </si>
  <si>
    <t>Người quản trị hệ thống có thể xem danh sách và thống kê danh sách nhiệm vụ</t>
  </si>
  <si>
    <t>Phân hệ quản lý dự án</t>
  </si>
  <si>
    <t>Thông kê báo cáo</t>
  </si>
  <si>
    <t>Kho dữ liệu</t>
  </si>
  <si>
    <t>E</t>
  </si>
  <si>
    <t>Quản trị danh mục</t>
  </si>
  <si>
    <t>F</t>
  </si>
  <si>
    <t>NSD có thể thêm mới một hoặc nhiều file dữ liệu vào kho dữ liệu, một file dữ liệu đã được liên kết với 1 nhiệm vụ nào đó thì sẽ không sửa xoá được nữa.</t>
  </si>
  <si>
    <t>Thêm mới, chỉnh sửa, xóa các file dữ liệu vào kho dữ liệu</t>
  </si>
  <si>
    <t>Quản trị danh mục nhiệm vụ</t>
  </si>
  <si>
    <t>Quản trị danh mục đơn vị</t>
  </si>
  <si>
    <t>Quản trị danh mục nguồn vốn</t>
  </si>
  <si>
    <t>NSD có thể thêm mới, sửa, xóa,tìm kiếm danh sách danh mụ nhiệm vụ</t>
  </si>
  <si>
    <t>NSD có thể thêm mới, sửa, xóa,tìm kiếm danh sách danh mục đơn vị</t>
  </si>
  <si>
    <t>NSD có thể thêm mới, sửa, xóa,tìm kiếm danh sách danh mục nguồn vốn</t>
  </si>
  <si>
    <t>Những nhiệm vụ chi trong năm</t>
  </si>
  <si>
    <t>NSD có thể thống kê ra các báo cáo chi trong năm</t>
  </si>
  <si>
    <t>Nhóm cán bộ được chỉ định</t>
  </si>
  <si>
    <t xml:space="preserve"> Thêm mới, sửa, xóa, tìm kiếm, danh sách dự án</t>
  </si>
  <si>
    <t>NSD có thể tạo mới và cập nhật các dự án</t>
  </si>
  <si>
    <t>Xem dữ liệu</t>
  </si>
  <si>
    <t>NSD có thể xem dữ liệu mà mình được gắn nhiệm vụ.</t>
  </si>
  <si>
    <t>Thêm mới, cập nhật, xóa người dùng</t>
  </si>
  <si>
    <t>NSD có thể thêm mới, cập nhật, xóa thông tin người dùng</t>
  </si>
  <si>
    <t>Phân quyền người dùng</t>
  </si>
  <si>
    <t>Đổi mật khẩu người dùng</t>
  </si>
  <si>
    <t>1. Người dùng</t>
  </si>
  <si>
    <t>Phân nhiệm vụ cho người dùng</t>
  </si>
  <si>
    <t>Xem chi tiết của nhiệm vụ</t>
  </si>
  <si>
    <t>Danh sách nhiệm vụ được phân</t>
  </si>
  <si>
    <t>NSD có thể phân nhiệm vụ cho một nhóm người hoặc một người</t>
  </si>
  <si>
    <t>NSD có thể xem lại chi tiết của từng nhiệm vụ đã giao</t>
  </si>
  <si>
    <t>NSD có thể xem được danh sách nhiệm vụ đã được giao</t>
  </si>
  <si>
    <t>NSD có thể phân quyền cho người dùng trong hệ thống</t>
  </si>
  <si>
    <t>NSD có thể đổi mật khẩu người dùng và mỗi  người dùng  có thể đổi mật khẩu cho chính mình</t>
  </si>
  <si>
    <r>
      <rPr>
        <b/>
        <sz val="14"/>
        <color theme="1"/>
        <rFont val="Times New Roman"/>
        <family val="1"/>
      </rPr>
      <t>CÔNG TY CỔ PHẦN CÔNG NGHỆ VÀ TRUYỀN THÔNG NIỀM TIN</t>
    </r>
    <r>
      <rPr>
        <sz val="14"/>
        <color theme="1"/>
        <rFont val="Times New Roman"/>
        <family val="1"/>
      </rPr>
      <t xml:space="preserve">
Địa chỉ: Số 3E/10, ngõ 420 Khương Đình,Phường Hạ Đình, Q.Thanh Xuân, TP.Hà Nội.
Văn phòng: C7, Tầng 21, Tòa nhà Golden West , Số 2 Lê Văn Thiêm,  Phường Nhân Chính, Quận Thanh Xuân, Hà Nội.
Tel: 024.22143644 - E-mail:support@niemtinvn.com-  http://niemtinvn.com
</t>
    </r>
  </si>
  <si>
    <r>
      <rPr>
        <b/>
        <sz val="14"/>
        <color rgb="FF000000"/>
        <rFont val="Times New Roman"/>
        <family val="1"/>
      </rPr>
      <t>Thêm nhiệm vụ:</t>
    </r>
    <r>
      <rPr>
        <sz val="14"/>
        <color rgb="FF000000"/>
        <rFont val="Times New Roman"/>
        <family val="1"/>
      </rPr>
      <t xml:space="preserve">
</t>
    </r>
    <r>
      <rPr>
        <i/>
        <sz val="13"/>
        <color theme="1"/>
        <rFont val="Times New Roman"/>
        <family val="1"/>
      </rPr>
      <t/>
    </r>
  </si>
  <si>
    <t>Cập nhật nhiệm vụ</t>
  </si>
  <si>
    <t>Xóa nhiệm vụ</t>
  </si>
  <si>
    <t>Duyệt nhiệm vụ</t>
  </si>
  <si>
    <t>Danh sách nhiệm vụ</t>
  </si>
  <si>
    <t>In danh sách nhiệm vụ</t>
  </si>
  <si>
    <t>Xuất excel danh sách nhiệm vụ</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</si>
</sst>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font>
      <sz val="11"/>
      <color theme="1"/>
      <name val="Calibri"/>
      <family val="2"/>
      <scheme val="minor"/>
    </font>
    <font>
      <sz val="14"/>
      <color theme="1"/>
      <name val="Times New Roman"/>
      <family val="1"/>
    </font>
    <font>
      <b/>
      <sz val="14"/>
      <color theme="1"/>
      <name val="Times New Roman"/>
      <family val="1"/>
    </font>
    <font>
      <sz val="14"/>
      <color theme="1"/>
      <name val="Calibri"/>
      <family val="2"/>
      <scheme val="minor"/>
    </font>
    <font>
      <sz val="14"/>
      <color rgb="FF000000"/>
      <name val="Times New Roman"/>
      <family val="1"/>
    </font>
    <font>
      <b/>
      <sz val="14"/>
      <color rgb="FF000000"/>
      <name val="Times New Roman"/>
      <family val="1"/>
    </font>
    <font>
      <b/>
      <sz val="14"/>
      <color theme="0"/>
      <name val="Times New Roman"/>
      <family val="1"/>
    </font>
    <font>
      <b/>
      <sz val="20"/>
      <color theme="1"/>
      <name val="Times New Roman"/>
      <family val="1"/>
    </font>
    <font>
      <b/>
      <u/>
      <sz val="20"/>
      <color theme="1"/>
      <name val="Times New Roman"/>
      <family val="1"/>
    </font>
    <font>
      <b/>
      <i/>
      <sz val="14"/>
      <color theme="1"/>
      <name val="Times New Roman"/>
      <family val="1"/>
    </font>
    <font>
      <b/>
      <sz val="14"/>
      <color theme="1"/>
      <name val=".VnTime"/>
      <family val="2"/>
    </font>
    <font>
      <i/>
      <sz val="13"/>
      <color theme="1"/>
      <name val="Times New Roman"/>
      <family val="1"/>
    </font>
    <font>
      <i/>
      <sz val="13"/>
      <color rgb="FF000000"/>
      <name val="Times New Roman"/>
      <family val="1"/>
    </font>
    <font>
      <sz val="13"/>
      <color rgb="FF000000"/>
      <name val="Times New Roman"/>
      <family val="1"/>
    </font>
    <font>
      <b/>
      <sz val="13"/>
      <color rgb="FF000000"/>
      <name val="Times New Roman"/>
      <family val="1"/>
    </font>
    <font>
      <sz val="14"/>
      <color theme="0"/>
      <name val="Times New Roman"/>
      <family val="1"/>
    </font>
  </fonts>
  <fills count="7">
    <fill>
      <patternFill patternType="none"/>
    </fill>
    <fill>
      <patternFill patternType="gray125"/>
    </fill>
    <fill>
      <patternFill patternType="solid">
        <fgColor theme="0"/>
        <bgColor theme="0"/>
      </patternFill>
    </fill>
    <fill>
      <patternFill patternType="solid">
        <fgColor theme="4" tint="-0.249977111117893"/>
        <bgColor theme="0"/>
      </patternFill>
    </fill>
    <fill>
      <patternFill patternType="solid">
        <fgColor theme="9" tint="-0.249977111117893"/>
        <bgColor theme="0"/>
      </patternFill>
    </fill>
    <fill>
      <patternFill patternType="solid">
        <fgColor theme="9" tint="-0.249977111117893"/>
        <bgColor indexed="64"/>
      </patternFill>
    </fill>
    <fill>
      <patternFill patternType="solid">
        <fgColor theme="4"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4">
    <xf numFmtId="0" fontId="0" fillId="0" borderId="0" xfId="0"/>
    <xf numFmtId="0" fontId="3" fillId="0" borderId="0" xfId="0" applyFont="1"/>
    <xf numFmtId="0" fontId="1" fillId="2" borderId="1" xfId="0" applyFont="1" applyFill="1" applyBorder="1" applyAlignment="1">
      <alignment horizontal="center" vertical="top" wrapText="1"/>
    </xf>
    <xf numFmtId="0" fontId="4" fillId="2" borderId="1" xfId="0" applyFont="1" applyFill="1" applyBorder="1" applyAlignment="1">
      <alignment vertical="top" wrapText="1"/>
    </xf>
    <xf numFmtId="0" fontId="1" fillId="2" borderId="1" xfId="0" applyFont="1" applyFill="1" applyBorder="1" applyAlignment="1">
      <alignment vertical="top" wrapText="1"/>
    </xf>
    <xf numFmtId="0" fontId="3"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6" fillId="4" borderId="1" xfId="0" applyFont="1" applyFill="1" applyBorder="1" applyAlignment="1">
      <alignment horizontal="center" vertical="center" wrapText="1"/>
    </xf>
    <xf numFmtId="0" fontId="0" fillId="0" borderId="0" xfId="0" applyFill="1" applyAlignment="1">
      <alignment horizontal="left" vertical="top"/>
    </xf>
    <xf numFmtId="0" fontId="0" fillId="0" borderId="0" xfId="0" applyFill="1" applyAlignment="1">
      <alignment horizontal="center" vertical="top"/>
    </xf>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164" fontId="0" fillId="0" borderId="0" xfId="0" applyNumberFormat="1"/>
    <xf numFmtId="3" fontId="2" fillId="0" borderId="1" xfId="0" applyNumberFormat="1" applyFont="1" applyBorder="1" applyAlignment="1">
      <alignment horizontal="right" wrapText="1"/>
    </xf>
    <xf numFmtId="3" fontId="2" fillId="0" borderId="1" xfId="0" applyNumberFormat="1" applyFont="1" applyBorder="1" applyAlignment="1">
      <alignment horizontal="right" vertical="top" wrapText="1"/>
    </xf>
    <xf numFmtId="2" fontId="2" fillId="0" borderId="1" xfId="0" applyNumberFormat="1" applyFont="1" applyBorder="1" applyAlignment="1">
      <alignment horizontal="right" vertical="top" wrapText="1"/>
    </xf>
    <xf numFmtId="0" fontId="2" fillId="0" borderId="1" xfId="0" applyFont="1" applyBorder="1" applyAlignment="1">
      <alignment horizontal="right" vertical="top" wrapText="1"/>
    </xf>
    <xf numFmtId="0" fontId="0" fillId="0" borderId="0" xfId="0" applyFill="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left" vertical="top" wrapText="1"/>
    </xf>
    <xf numFmtId="0" fontId="1" fillId="0" borderId="1" xfId="0" applyFont="1" applyBorder="1" applyAlignment="1">
      <alignment horizontal="left" wrapText="1"/>
    </xf>
    <xf numFmtId="0" fontId="9" fillId="0" borderId="1" xfId="0" applyFont="1" applyBorder="1" applyAlignment="1">
      <alignment horizontal="left" vertical="top"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left"/>
    </xf>
    <xf numFmtId="0" fontId="10" fillId="0" borderId="1" xfId="0" applyFont="1" applyBorder="1" applyAlignment="1">
      <alignment horizontal="center"/>
    </xf>
    <xf numFmtId="0" fontId="6" fillId="5" borderId="1" xfId="0" applyFont="1" applyFill="1" applyBorder="1" applyAlignment="1">
      <alignment horizontal="center" vertical="center" wrapText="1"/>
    </xf>
    <xf numFmtId="164" fontId="6" fillId="5" borderId="1" xfId="0" applyNumberFormat="1" applyFont="1" applyFill="1" applyBorder="1" applyAlignment="1">
      <alignment horizontal="center" vertical="center" wrapText="1"/>
    </xf>
    <xf numFmtId="0" fontId="2" fillId="0" borderId="1" xfId="0" applyFont="1" applyBorder="1"/>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2" fillId="2" borderId="1" xfId="0" applyFont="1" applyFill="1" applyBorder="1" applyAlignment="1">
      <alignment vertical="top" wrapText="1"/>
    </xf>
    <xf numFmtId="0" fontId="5" fillId="2" borderId="1" xfId="0" applyFont="1" applyFill="1" applyBorder="1" applyAlignment="1">
      <alignment vertical="top" wrapText="1"/>
    </xf>
    <xf numFmtId="0" fontId="1" fillId="2" borderId="1" xfId="0" applyFont="1" applyFill="1" applyBorder="1" applyAlignment="1">
      <alignment horizontal="center" vertical="center" wrapText="1"/>
    </xf>
    <xf numFmtId="0" fontId="6" fillId="5" borderId="1" xfId="0" applyNumberFormat="1" applyFont="1" applyFill="1" applyBorder="1" applyAlignment="1">
      <alignment horizontal="center" vertical="center" wrapText="1"/>
    </xf>
    <xf numFmtId="0" fontId="0" fillId="0" borderId="0" xfId="0" applyFill="1" applyAlignment="1">
      <alignment horizontal="left" vertical="center"/>
    </xf>
    <xf numFmtId="0" fontId="1" fillId="0" borderId="0" xfId="0" applyFont="1" applyFill="1" applyAlignment="1">
      <alignment horizontal="left" vertical="top"/>
    </xf>
    <xf numFmtId="0" fontId="6" fillId="6" borderId="1" xfId="0" applyFont="1" applyFill="1" applyBorder="1" applyAlignment="1">
      <alignment horizontal="center" vertical="center" wrapText="1"/>
    </xf>
    <xf numFmtId="0" fontId="6" fillId="6" borderId="1" xfId="0" applyFont="1" applyFill="1" applyBorder="1" applyAlignment="1">
      <alignment horizontal="left" vertical="top" wrapText="1"/>
    </xf>
    <xf numFmtId="0" fontId="6" fillId="6" borderId="1" xfId="0" applyFont="1" applyFill="1" applyBorder="1" applyAlignment="1">
      <alignment horizontal="center"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6" fillId="6" borderId="1" xfId="0" applyFont="1" applyFill="1" applyBorder="1" applyAlignment="1">
      <alignment horizontal="left" vertical="center" wrapText="1"/>
    </xf>
    <xf numFmtId="0" fontId="6" fillId="6" borderId="1" xfId="0" applyFont="1" applyFill="1" applyBorder="1" applyAlignment="1">
      <alignment horizontal="center" vertical="center"/>
    </xf>
    <xf numFmtId="0" fontId="15" fillId="6"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top"/>
    </xf>
    <xf numFmtId="0" fontId="2" fillId="0" borderId="1" xfId="0" applyFont="1" applyFill="1" applyBorder="1" applyAlignment="1">
      <alignment horizontal="center" vertical="top"/>
    </xf>
    <xf numFmtId="0" fontId="6" fillId="6" borderId="1" xfId="0" applyFont="1" applyFill="1" applyBorder="1" applyAlignment="1">
      <alignment horizontal="left" vertical="top"/>
    </xf>
    <xf numFmtId="0" fontId="6" fillId="6" borderId="1" xfId="0" applyFont="1" applyFill="1" applyBorder="1" applyAlignment="1">
      <alignment horizontal="center" vertical="top"/>
    </xf>
    <xf numFmtId="0" fontId="1" fillId="0" borderId="1" xfId="0" applyFont="1" applyFill="1" applyBorder="1" applyAlignment="1">
      <alignment horizontal="center" vertical="center" wrapText="1"/>
    </xf>
    <xf numFmtId="0" fontId="13" fillId="0" borderId="1" xfId="0" applyFont="1" applyBorder="1" applyAlignment="1">
      <alignment horizontal="justify" vertical="center"/>
    </xf>
    <xf numFmtId="0" fontId="1" fillId="0" borderId="1" xfId="0" applyFont="1" applyBorder="1" applyAlignment="1">
      <alignment horizontal="center" vertical="center" wrapText="1"/>
    </xf>
    <xf numFmtId="0" fontId="6" fillId="3" borderId="1" xfId="0" applyFont="1" applyFill="1" applyBorder="1" applyAlignment="1">
      <alignment horizontal="left" vertical="center" wrapText="1"/>
    </xf>
    <xf numFmtId="0" fontId="7" fillId="0" borderId="0" xfId="0" applyFont="1" applyAlignment="1">
      <alignment horizontal="center" vertical="center" wrapText="1"/>
    </xf>
    <xf numFmtId="0" fontId="2" fillId="0" borderId="5" xfId="0" applyFont="1" applyBorder="1" applyAlignment="1">
      <alignment horizontal="left" vertical="center"/>
    </xf>
    <xf numFmtId="0" fontId="1" fillId="0" borderId="0" xfId="0" applyFont="1" applyAlignment="1">
      <alignment horizontal="left" vertical="center" wrapText="1" indent="19"/>
    </xf>
    <xf numFmtId="0" fontId="1" fillId="0" borderId="0" xfId="0" applyFont="1" applyAlignment="1">
      <alignment horizontal="left" vertical="center" indent="19"/>
    </xf>
    <xf numFmtId="0" fontId="7" fillId="0" borderId="0" xfId="0" applyFont="1" applyFill="1" applyAlignment="1">
      <alignment horizontal="center" vertical="center" wrapText="1"/>
    </xf>
    <xf numFmtId="0" fontId="7" fillId="0" borderId="0"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 xfId="0" applyFont="1" applyFill="1" applyBorder="1" applyAlignment="1">
      <alignment horizontal="left" vertical="center" wrapText="1"/>
    </xf>
    <xf numFmtId="0" fontId="6" fillId="6" borderId="1" xfId="0" applyFont="1" applyFill="1" applyBorder="1" applyAlignment="1">
      <alignment horizontal="left" vertical="top" wrapText="1"/>
    </xf>
    <xf numFmtId="0" fontId="6" fillId="6" borderId="2" xfId="0" applyFont="1" applyFill="1" applyBorder="1" applyAlignment="1">
      <alignment horizontal="left" vertical="center"/>
    </xf>
    <xf numFmtId="0" fontId="6" fillId="6" borderId="3" xfId="0" applyFont="1" applyFill="1" applyBorder="1" applyAlignment="1">
      <alignment horizontal="left" vertical="center"/>
    </xf>
    <xf numFmtId="0" fontId="6" fillId="6" borderId="4" xfId="0" applyFont="1" applyFill="1" applyBorder="1" applyAlignment="1">
      <alignment horizontal="left" vertical="center"/>
    </xf>
    <xf numFmtId="0" fontId="6" fillId="6" borderId="1" xfId="0" applyFont="1" applyFill="1" applyBorder="1" applyAlignment="1">
      <alignment horizontal="center" vertical="top" wrapText="1"/>
    </xf>
    <xf numFmtId="0" fontId="7"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6" fillId="5" borderId="1" xfId="0" applyFont="1" applyFill="1" applyBorder="1" applyAlignment="1">
      <alignment horizontal="center" vertical="center" wrapText="1"/>
    </xf>
    <xf numFmtId="0" fontId="8" fillId="0" borderId="0" xfId="0" applyFont="1" applyBorder="1" applyAlignment="1">
      <alignment horizontal="center" vertical="center" wrapText="1"/>
    </xf>
    <xf numFmtId="0" fontId="7" fillId="0" borderId="5" xfId="0" applyFont="1" applyBorder="1" applyAlignment="1">
      <alignment horizontal="center"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1" fillId="0" borderId="1" xfId="0" applyFont="1" applyBorder="1" applyAlignment="1">
      <alignment horizontal="center"/>
    </xf>
    <xf numFmtId="164"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0</xdr:row>
      <xdr:rowOff>28575</xdr:rowOff>
    </xdr:from>
    <xdr:to>
      <xdr:col>2</xdr:col>
      <xdr:colOff>847725</xdr:colOff>
      <xdr:row>0</xdr:row>
      <xdr:rowOff>1219200</xdr:rowOff>
    </xdr:to>
    <xdr:pic>
      <xdr:nvPicPr>
        <xdr:cNvPr id="2" name="officeArt object" descr="logont"/>
        <xdr:cNvPicPr/>
      </xdr:nvPicPr>
      <xdr:blipFill>
        <a:blip xmlns:r="http://schemas.openxmlformats.org/officeDocument/2006/relationships" r:embed="rId1">
          <a:extLst/>
        </a:blip>
        <a:stretch>
          <a:fillRect/>
        </a:stretch>
      </xdr:blipFill>
      <xdr:spPr>
        <a:xfrm>
          <a:off x="685800" y="28575"/>
          <a:ext cx="1285875" cy="1190625"/>
        </a:xfrm>
        <a:prstGeom prst="rect">
          <a:avLst/>
        </a:prstGeom>
        <a:ln w="12700" cap="flat">
          <a:noFill/>
          <a:miter lim="400000"/>
        </a:ln>
        <a:effectLst>
          <a:outerShdw blurRad="50800" dist="38100" dir="2700000" algn="tl" rotWithShape="0">
            <a:prstClr val="black">
              <a:alpha val="40000"/>
            </a:prst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tabSelected="1" topLeftCell="A7" zoomScaleNormal="100" zoomScaleSheetLayoutView="100" workbookViewId="0">
      <selection activeCell="C15" sqref="C15"/>
    </sheetView>
  </sheetViews>
  <sheetFormatPr defaultRowHeight="15"/>
  <cols>
    <col min="2" max="2" width="7.7109375" customWidth="1"/>
    <col min="3" max="3" width="73.140625" customWidth="1"/>
    <col min="4" max="4" width="27.85546875" style="6" customWidth="1"/>
    <col min="5" max="5" width="38.140625" style="6" customWidth="1"/>
  </cols>
  <sheetData>
    <row r="1" spans="2:9" ht="99.75" customHeight="1">
      <c r="B1" s="63" t="s">
        <v>205</v>
      </c>
      <c r="C1" s="64"/>
      <c r="D1" s="64"/>
      <c r="E1" s="64"/>
    </row>
    <row r="2" spans="2:9" ht="15" customHeight="1">
      <c r="B2" s="61" t="s">
        <v>8</v>
      </c>
      <c r="C2" s="61"/>
      <c r="D2" s="61"/>
      <c r="E2" s="61"/>
      <c r="F2" s="7"/>
      <c r="G2" s="7"/>
      <c r="H2" s="7"/>
      <c r="I2" s="7"/>
    </row>
    <row r="3" spans="2:9" ht="15" customHeight="1">
      <c r="B3" s="61"/>
      <c r="C3" s="61"/>
      <c r="D3" s="61"/>
      <c r="E3" s="61"/>
      <c r="F3" s="7"/>
      <c r="G3" s="7"/>
      <c r="H3" s="7"/>
      <c r="I3" s="7"/>
    </row>
    <row r="4" spans="2:9" ht="15" customHeight="1">
      <c r="B4" s="61"/>
      <c r="C4" s="61"/>
      <c r="D4" s="61"/>
      <c r="E4" s="61"/>
      <c r="F4" s="7"/>
      <c r="G4" s="7"/>
      <c r="H4" s="7"/>
      <c r="I4" s="7"/>
    </row>
    <row r="5" spans="2:9" ht="62.25" customHeight="1">
      <c r="B5" s="61"/>
      <c r="C5" s="61"/>
      <c r="D5" s="61"/>
      <c r="E5" s="61"/>
      <c r="F5" s="7"/>
      <c r="G5" s="7"/>
      <c r="H5" s="7"/>
      <c r="I5" s="7"/>
    </row>
    <row r="6" spans="2:9" ht="45.75" customHeight="1">
      <c r="B6" s="62" t="s">
        <v>7</v>
      </c>
      <c r="C6" s="62"/>
      <c r="D6" s="62"/>
      <c r="E6" s="62"/>
      <c r="F6" s="7"/>
      <c r="G6" s="7"/>
      <c r="H6" s="7"/>
      <c r="I6" s="7"/>
    </row>
    <row r="7" spans="2:9" s="6" customFormat="1" ht="39.75" customHeight="1">
      <c r="B7" s="8" t="s">
        <v>0</v>
      </c>
      <c r="C7" s="8" t="s">
        <v>1</v>
      </c>
      <c r="D7" s="8" t="s">
        <v>2</v>
      </c>
      <c r="E7" s="8" t="s">
        <v>3</v>
      </c>
      <c r="F7" s="5"/>
      <c r="G7" s="5"/>
      <c r="H7" s="5"/>
      <c r="I7" s="5"/>
    </row>
    <row r="8" spans="2:9" ht="33.75" customHeight="1">
      <c r="B8" s="60" t="s">
        <v>146</v>
      </c>
      <c r="C8" s="60"/>
      <c r="D8" s="60"/>
      <c r="E8" s="60"/>
      <c r="F8" s="1"/>
      <c r="G8" s="1"/>
      <c r="H8" s="1"/>
      <c r="I8" s="1"/>
    </row>
    <row r="9" spans="2:9" ht="37.5">
      <c r="B9" s="2">
        <v>1</v>
      </c>
      <c r="C9" s="3" t="s">
        <v>206</v>
      </c>
      <c r="D9" s="38" t="s">
        <v>4</v>
      </c>
      <c r="E9" s="38" t="s">
        <v>5</v>
      </c>
      <c r="F9" s="1"/>
      <c r="G9" s="1"/>
      <c r="H9" s="1"/>
      <c r="I9" s="1"/>
    </row>
    <row r="10" spans="2:9" ht="30.75" customHeight="1">
      <c r="B10" s="2">
        <v>2</v>
      </c>
      <c r="C10" s="37" t="s">
        <v>207</v>
      </c>
      <c r="D10" s="38" t="s">
        <v>4</v>
      </c>
      <c r="E10" s="38" t="s">
        <v>5</v>
      </c>
      <c r="F10" s="1"/>
      <c r="G10" s="1"/>
      <c r="H10" s="1"/>
      <c r="I10" s="1"/>
    </row>
    <row r="11" spans="2:9" ht="30.75" customHeight="1">
      <c r="B11" s="2"/>
      <c r="C11" s="37" t="s">
        <v>208</v>
      </c>
      <c r="D11" s="38" t="s">
        <v>4</v>
      </c>
      <c r="E11" s="38" t="s">
        <v>5</v>
      </c>
      <c r="F11" s="1"/>
      <c r="G11" s="1"/>
      <c r="H11" s="1"/>
      <c r="I11" s="1"/>
    </row>
    <row r="12" spans="2:9" ht="30.75" customHeight="1">
      <c r="B12" s="2"/>
      <c r="C12" s="37" t="s">
        <v>209</v>
      </c>
      <c r="D12" s="38" t="s">
        <v>4</v>
      </c>
      <c r="E12" s="38" t="s">
        <v>5</v>
      </c>
      <c r="F12" s="1"/>
      <c r="G12" s="1"/>
      <c r="H12" s="1"/>
      <c r="I12" s="1"/>
    </row>
    <row r="13" spans="2:9" ht="30.75" customHeight="1">
      <c r="B13" s="2"/>
      <c r="C13" s="37" t="s">
        <v>210</v>
      </c>
      <c r="D13" s="38"/>
      <c r="E13" s="38"/>
      <c r="F13" s="1"/>
      <c r="G13" s="1"/>
      <c r="H13" s="1"/>
      <c r="I13" s="1"/>
    </row>
    <row r="14" spans="2:9" ht="30.75" customHeight="1">
      <c r="B14" s="2"/>
      <c r="C14" s="37" t="s">
        <v>211</v>
      </c>
      <c r="D14" s="38"/>
      <c r="E14" s="38"/>
      <c r="F14" s="1"/>
      <c r="G14" s="1"/>
      <c r="H14" s="1"/>
      <c r="I14" s="1"/>
    </row>
    <row r="15" spans="2:9" ht="30.75" customHeight="1">
      <c r="B15" s="2"/>
      <c r="C15" s="37" t="s">
        <v>212</v>
      </c>
      <c r="D15" s="38" t="s">
        <v>4</v>
      </c>
      <c r="E15" s="38" t="s">
        <v>5</v>
      </c>
      <c r="F15" s="1"/>
      <c r="G15" s="1"/>
      <c r="H15" s="1"/>
      <c r="I15" s="1"/>
    </row>
    <row r="16" spans="2:9" ht="33.75" customHeight="1">
      <c r="B16" s="60" t="s">
        <v>147</v>
      </c>
      <c r="C16" s="60"/>
      <c r="D16" s="60"/>
      <c r="E16" s="60"/>
      <c r="F16" s="1"/>
      <c r="G16" s="1"/>
      <c r="H16" s="1"/>
      <c r="I16" s="1"/>
    </row>
    <row r="17" spans="2:9" ht="37.5">
      <c r="B17" s="2">
        <v>3</v>
      </c>
      <c r="C17" s="36" t="s">
        <v>148</v>
      </c>
      <c r="D17" s="38" t="s">
        <v>4</v>
      </c>
      <c r="E17" s="38" t="s">
        <v>5</v>
      </c>
      <c r="F17" s="1"/>
      <c r="G17" s="1"/>
      <c r="H17" s="1"/>
      <c r="I17" s="1"/>
    </row>
    <row r="18" spans="2:9" ht="165.75" customHeight="1">
      <c r="B18" s="2">
        <v>4</v>
      </c>
      <c r="C18" s="58" t="s">
        <v>149</v>
      </c>
      <c r="D18" s="57" t="s">
        <v>38</v>
      </c>
      <c r="E18" s="38" t="s">
        <v>5</v>
      </c>
      <c r="F18" s="1"/>
      <c r="G18" s="1"/>
      <c r="H18" s="1"/>
      <c r="I18" s="1"/>
    </row>
    <row r="19" spans="2:9" ht="57.75" customHeight="1">
      <c r="B19" s="2">
        <v>5</v>
      </c>
      <c r="C19" s="4" t="s">
        <v>150</v>
      </c>
      <c r="D19" s="38" t="s">
        <v>4</v>
      </c>
      <c r="E19" s="38" t="s">
        <v>5</v>
      </c>
      <c r="F19" s="1"/>
      <c r="G19" s="1"/>
      <c r="H19" s="1"/>
      <c r="I19" s="1"/>
    </row>
    <row r="20" spans="2:9" ht="26.25" customHeight="1">
      <c r="B20" s="2">
        <v>6</v>
      </c>
      <c r="C20" s="4" t="s">
        <v>151</v>
      </c>
      <c r="D20" s="38" t="s">
        <v>4</v>
      </c>
      <c r="E20" s="38" t="s">
        <v>5</v>
      </c>
      <c r="F20" s="1"/>
      <c r="G20" s="1"/>
      <c r="H20" s="1"/>
      <c r="I20" s="1"/>
    </row>
    <row r="21" spans="2:9" ht="23.25" customHeight="1">
      <c r="B21" s="2">
        <v>7</v>
      </c>
      <c r="C21" s="4" t="s">
        <v>152</v>
      </c>
      <c r="D21" s="38" t="s">
        <v>4</v>
      </c>
      <c r="E21" s="38" t="s">
        <v>5</v>
      </c>
      <c r="F21" s="1"/>
      <c r="G21" s="1"/>
      <c r="H21" s="1"/>
      <c r="I21" s="1"/>
    </row>
    <row r="22" spans="2:9" ht="35.25" customHeight="1">
      <c r="B22" s="60" t="s">
        <v>153</v>
      </c>
      <c r="C22" s="60"/>
      <c r="D22" s="60"/>
      <c r="E22" s="60"/>
      <c r="F22" s="1"/>
      <c r="G22" s="1"/>
      <c r="H22" s="1"/>
      <c r="I22" s="1"/>
    </row>
    <row r="23" spans="2:9" ht="144.75" customHeight="1">
      <c r="B23" s="2">
        <v>8</v>
      </c>
      <c r="C23" s="4" t="s">
        <v>154</v>
      </c>
      <c r="D23" s="38" t="s">
        <v>4</v>
      </c>
      <c r="E23" s="38" t="s">
        <v>5</v>
      </c>
      <c r="F23" s="1"/>
      <c r="G23" s="1"/>
      <c r="H23" s="1"/>
      <c r="I23" s="1"/>
    </row>
    <row r="24" spans="2:9" ht="30.75" customHeight="1">
      <c r="B24" s="2">
        <v>9</v>
      </c>
      <c r="C24" s="36" t="s">
        <v>155</v>
      </c>
      <c r="D24" s="38" t="s">
        <v>4</v>
      </c>
      <c r="E24" s="38" t="s">
        <v>5</v>
      </c>
      <c r="F24" s="1"/>
      <c r="G24" s="1"/>
      <c r="H24" s="1"/>
      <c r="I24" s="1"/>
    </row>
    <row r="25" spans="2:9" ht="32.25" customHeight="1">
      <c r="B25" s="60" t="s">
        <v>156</v>
      </c>
      <c r="C25" s="60"/>
      <c r="D25" s="60"/>
      <c r="E25" s="60"/>
      <c r="F25" s="1"/>
      <c r="G25" s="1"/>
      <c r="H25" s="1"/>
      <c r="I25" s="1"/>
    </row>
    <row r="26" spans="2:9" ht="32.25" customHeight="1">
      <c r="B26" s="2">
        <v>10</v>
      </c>
      <c r="C26" s="4" t="s">
        <v>157</v>
      </c>
      <c r="D26" s="38" t="s">
        <v>4</v>
      </c>
      <c r="E26" s="38" t="s">
        <v>5</v>
      </c>
      <c r="F26" s="1"/>
      <c r="G26" s="1"/>
      <c r="H26" s="1"/>
      <c r="I26" s="1"/>
    </row>
    <row r="27" spans="2:9" ht="30.75" customHeight="1">
      <c r="B27" s="2">
        <v>11</v>
      </c>
      <c r="C27" s="4" t="s">
        <v>158</v>
      </c>
      <c r="D27" s="38" t="s">
        <v>4</v>
      </c>
      <c r="E27" s="38" t="s">
        <v>5</v>
      </c>
      <c r="F27" s="1"/>
      <c r="G27" s="1"/>
      <c r="H27" s="1"/>
      <c r="I27" s="1"/>
    </row>
    <row r="28" spans="2:9" ht="42.75" customHeight="1">
      <c r="B28" s="2">
        <v>12</v>
      </c>
      <c r="C28" s="4" t="s">
        <v>159</v>
      </c>
      <c r="D28" s="38" t="s">
        <v>4</v>
      </c>
      <c r="E28" s="38" t="s">
        <v>5</v>
      </c>
      <c r="F28" s="1"/>
      <c r="G28" s="1"/>
      <c r="H28" s="1"/>
      <c r="I28" s="1"/>
    </row>
    <row r="29" spans="2:9" ht="29.25" customHeight="1">
      <c r="B29" s="60" t="s">
        <v>160</v>
      </c>
      <c r="C29" s="60"/>
      <c r="D29" s="60"/>
      <c r="E29" s="60"/>
      <c r="F29" s="1"/>
      <c r="G29" s="1"/>
      <c r="H29" s="1"/>
      <c r="I29" s="1"/>
    </row>
    <row r="30" spans="2:9" ht="101.25" customHeight="1">
      <c r="B30" s="2">
        <v>13</v>
      </c>
      <c r="C30" s="37" t="s">
        <v>161</v>
      </c>
      <c r="D30" s="38" t="s">
        <v>4</v>
      </c>
      <c r="E30" s="38" t="s">
        <v>5</v>
      </c>
      <c r="F30" s="1"/>
      <c r="G30" s="1"/>
      <c r="H30" s="1"/>
      <c r="I30" s="1"/>
    </row>
    <row r="31" spans="2:9" ht="98.25" customHeight="1">
      <c r="B31" s="2">
        <v>14</v>
      </c>
      <c r="C31" s="3" t="s">
        <v>162</v>
      </c>
      <c r="D31" s="38" t="s">
        <v>4</v>
      </c>
      <c r="E31" s="38" t="s">
        <v>5</v>
      </c>
      <c r="F31" s="1"/>
      <c r="G31" s="1"/>
      <c r="H31" s="1"/>
      <c r="I31" s="1"/>
    </row>
    <row r="32" spans="2:9" ht="95.25" customHeight="1">
      <c r="B32" s="2">
        <v>15</v>
      </c>
      <c r="C32" s="3" t="s">
        <v>163</v>
      </c>
      <c r="D32" s="38" t="s">
        <v>4</v>
      </c>
      <c r="E32" s="38" t="s">
        <v>5</v>
      </c>
      <c r="F32" s="1"/>
      <c r="G32" s="1"/>
      <c r="H32" s="1"/>
      <c r="I32" s="1"/>
    </row>
    <row r="33" spans="2:9" ht="30.75" customHeight="1">
      <c r="B33" s="2">
        <v>16</v>
      </c>
      <c r="C33" s="37" t="s">
        <v>164</v>
      </c>
      <c r="D33" s="38" t="s">
        <v>4</v>
      </c>
      <c r="E33" s="38" t="s">
        <v>5</v>
      </c>
      <c r="F33" s="1"/>
      <c r="G33" s="1"/>
      <c r="H33" s="1"/>
      <c r="I33" s="1"/>
    </row>
    <row r="34" spans="2:9" ht="114" customHeight="1">
      <c r="B34" s="2">
        <v>17</v>
      </c>
      <c r="C34" s="3" t="s">
        <v>165</v>
      </c>
      <c r="D34" s="38" t="s">
        <v>4</v>
      </c>
      <c r="E34" s="38" t="s">
        <v>5</v>
      </c>
      <c r="F34" s="1"/>
      <c r="G34" s="1"/>
      <c r="H34" s="1"/>
      <c r="I34" s="1"/>
    </row>
  </sheetData>
  <mergeCells count="8">
    <mergeCell ref="B29:E29"/>
    <mergeCell ref="B2:E5"/>
    <mergeCell ref="B6:E6"/>
    <mergeCell ref="B1:E1"/>
    <mergeCell ref="B8:E8"/>
    <mergeCell ref="B16:E16"/>
    <mergeCell ref="B22:E22"/>
    <mergeCell ref="B25:E2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7"/>
  <sheetViews>
    <sheetView topLeftCell="A16" workbookViewId="0">
      <selection activeCell="G6" sqref="G6"/>
    </sheetView>
  </sheetViews>
  <sheetFormatPr defaultColWidth="8.85546875" defaultRowHeight="15"/>
  <cols>
    <col min="1" max="1" width="8.85546875" style="9"/>
    <col min="2" max="2" width="4.85546875" style="18" customWidth="1"/>
    <col min="3" max="3" width="36.85546875" style="9" customWidth="1"/>
    <col min="4" max="4" width="20.7109375" style="9" customWidth="1"/>
    <col min="5" max="5" width="21.28515625" style="9" customWidth="1"/>
    <col min="6" max="6" width="45.85546875" style="9" customWidth="1"/>
    <col min="7" max="7" width="18.7109375" style="10" customWidth="1"/>
    <col min="8" max="16384" width="8.85546875" style="9"/>
  </cols>
  <sheetData>
    <row r="1" spans="2:7" ht="72" customHeight="1">
      <c r="B1" s="65" t="s">
        <v>131</v>
      </c>
      <c r="C1" s="65"/>
      <c r="D1" s="65"/>
      <c r="E1" s="65"/>
      <c r="F1" s="65"/>
      <c r="G1" s="65"/>
    </row>
    <row r="2" spans="2:7" ht="33" customHeight="1">
      <c r="B2" s="65"/>
      <c r="C2" s="65"/>
      <c r="D2" s="65"/>
      <c r="E2" s="65"/>
      <c r="F2" s="65"/>
      <c r="G2" s="65"/>
    </row>
    <row r="3" spans="2:7" ht="8.25" customHeight="1">
      <c r="B3" s="66"/>
      <c r="C3" s="66"/>
      <c r="D3" s="66"/>
      <c r="E3" s="66"/>
      <c r="F3" s="66"/>
      <c r="G3" s="66"/>
    </row>
    <row r="4" spans="2:7" ht="37.5">
      <c r="B4" s="35" t="s">
        <v>0</v>
      </c>
      <c r="C4" s="35" t="s">
        <v>22</v>
      </c>
      <c r="D4" s="35" t="s">
        <v>21</v>
      </c>
      <c r="E4" s="35" t="s">
        <v>20</v>
      </c>
      <c r="F4" s="35" t="s">
        <v>19</v>
      </c>
      <c r="G4" s="35" t="s">
        <v>18</v>
      </c>
    </row>
    <row r="5" spans="2:7" ht="34.5" customHeight="1">
      <c r="B5" s="42" t="s">
        <v>17</v>
      </c>
      <c r="C5" s="68" t="s">
        <v>166</v>
      </c>
      <c r="D5" s="68"/>
      <c r="E5" s="68"/>
      <c r="F5" s="43"/>
      <c r="G5" s="44"/>
    </row>
    <row r="6" spans="2:7" ht="37.5">
      <c r="B6" s="45">
        <v>1</v>
      </c>
      <c r="C6" s="46" t="s">
        <v>167</v>
      </c>
      <c r="D6" s="46" t="s">
        <v>15</v>
      </c>
      <c r="E6" s="46" t="s">
        <v>16</v>
      </c>
      <c r="F6" s="47" t="s">
        <v>168</v>
      </c>
      <c r="G6" s="48" t="s">
        <v>9</v>
      </c>
    </row>
    <row r="7" spans="2:7" ht="56.25">
      <c r="B7" s="45">
        <v>2</v>
      </c>
      <c r="C7" s="46" t="s">
        <v>169</v>
      </c>
      <c r="D7" s="46" t="s">
        <v>15</v>
      </c>
      <c r="E7" s="46" t="s">
        <v>14</v>
      </c>
      <c r="F7" s="47" t="s">
        <v>170</v>
      </c>
      <c r="G7" s="48" t="s">
        <v>9</v>
      </c>
    </row>
    <row r="8" spans="2:7" ht="31.5" customHeight="1">
      <c r="B8" s="42" t="s">
        <v>9</v>
      </c>
      <c r="C8" s="68" t="s">
        <v>171</v>
      </c>
      <c r="D8" s="68"/>
      <c r="E8" s="68"/>
      <c r="F8" s="49"/>
      <c r="G8" s="42"/>
    </row>
    <row r="9" spans="2:7" ht="37.5">
      <c r="B9" s="45">
        <v>3</v>
      </c>
      <c r="C9" s="46" t="s">
        <v>188</v>
      </c>
      <c r="D9" s="46" t="s">
        <v>187</v>
      </c>
      <c r="E9" s="46" t="s">
        <v>14</v>
      </c>
      <c r="F9" s="46" t="s">
        <v>189</v>
      </c>
      <c r="G9" s="48" t="s">
        <v>9</v>
      </c>
    </row>
    <row r="10" spans="2:7" ht="37.5">
      <c r="B10" s="45">
        <v>4</v>
      </c>
      <c r="C10" s="46" t="s">
        <v>197</v>
      </c>
      <c r="D10" s="46" t="s">
        <v>187</v>
      </c>
      <c r="E10" s="46" t="s">
        <v>14</v>
      </c>
      <c r="F10" s="46" t="s">
        <v>200</v>
      </c>
      <c r="G10" s="48" t="s">
        <v>9</v>
      </c>
    </row>
    <row r="11" spans="2:7" ht="37.5">
      <c r="B11" s="45">
        <v>5</v>
      </c>
      <c r="C11" s="46" t="s">
        <v>198</v>
      </c>
      <c r="D11" s="46" t="s">
        <v>187</v>
      </c>
      <c r="E11" s="46" t="s">
        <v>14</v>
      </c>
      <c r="F11" s="46" t="s">
        <v>201</v>
      </c>
      <c r="G11" s="48" t="s">
        <v>9</v>
      </c>
    </row>
    <row r="12" spans="2:7" ht="37.5">
      <c r="B12" s="45">
        <v>6</v>
      </c>
      <c r="C12" s="46" t="s">
        <v>199</v>
      </c>
      <c r="D12" s="46" t="s">
        <v>187</v>
      </c>
      <c r="E12" s="46" t="s">
        <v>14</v>
      </c>
      <c r="F12" s="46" t="s">
        <v>202</v>
      </c>
      <c r="G12" s="48" t="s">
        <v>9</v>
      </c>
    </row>
    <row r="13" spans="2:7" ht="15" customHeight="1">
      <c r="B13" s="67" t="s">
        <v>13</v>
      </c>
      <c r="C13" s="68" t="s">
        <v>172</v>
      </c>
      <c r="D13" s="68"/>
      <c r="E13" s="68"/>
      <c r="F13" s="69"/>
      <c r="G13" s="73"/>
    </row>
    <row r="14" spans="2:7" ht="36" customHeight="1">
      <c r="B14" s="67"/>
      <c r="C14" s="68"/>
      <c r="D14" s="68"/>
      <c r="E14" s="68"/>
      <c r="F14" s="69"/>
      <c r="G14" s="73"/>
    </row>
    <row r="15" spans="2:7" ht="37.5" customHeight="1">
      <c r="B15" s="45">
        <v>7</v>
      </c>
      <c r="C15" s="46" t="s">
        <v>185</v>
      </c>
      <c r="D15" s="46" t="s">
        <v>11</v>
      </c>
      <c r="E15" s="46" t="s">
        <v>12</v>
      </c>
      <c r="F15" s="46" t="s">
        <v>186</v>
      </c>
      <c r="G15" s="48" t="s">
        <v>9</v>
      </c>
    </row>
    <row r="16" spans="2:7" ht="37.5" customHeight="1">
      <c r="B16" s="45">
        <v>8</v>
      </c>
      <c r="C16" s="46" t="s">
        <v>155</v>
      </c>
      <c r="D16" s="46" t="s">
        <v>11</v>
      </c>
      <c r="E16" s="46" t="s">
        <v>12</v>
      </c>
      <c r="F16" s="46"/>
      <c r="G16" s="48"/>
    </row>
    <row r="17" spans="2:7" ht="45.75" customHeight="1">
      <c r="B17" s="42" t="s">
        <v>145</v>
      </c>
      <c r="C17" s="68" t="s">
        <v>173</v>
      </c>
      <c r="D17" s="68"/>
      <c r="E17" s="68"/>
      <c r="F17" s="49"/>
      <c r="G17" s="42"/>
    </row>
    <row r="18" spans="2:7" ht="75">
      <c r="B18" s="45">
        <v>9</v>
      </c>
      <c r="C18" s="46" t="s">
        <v>178</v>
      </c>
      <c r="D18" s="46" t="s">
        <v>11</v>
      </c>
      <c r="E18" s="46" t="s">
        <v>10</v>
      </c>
      <c r="F18" s="46" t="s">
        <v>177</v>
      </c>
      <c r="G18" s="48" t="s">
        <v>9</v>
      </c>
    </row>
    <row r="19" spans="2:7" ht="56.25">
      <c r="B19" s="45">
        <v>10</v>
      </c>
      <c r="C19" s="46" t="s">
        <v>190</v>
      </c>
      <c r="D19" s="46" t="s">
        <v>11</v>
      </c>
      <c r="E19" s="46"/>
      <c r="F19" s="46" t="s">
        <v>191</v>
      </c>
      <c r="G19" s="48" t="s">
        <v>9</v>
      </c>
    </row>
    <row r="20" spans="2:7" s="40" customFormat="1" ht="44.25" customHeight="1">
      <c r="B20" s="50" t="s">
        <v>174</v>
      </c>
      <c r="C20" s="70" t="s">
        <v>175</v>
      </c>
      <c r="D20" s="71"/>
      <c r="E20" s="72"/>
      <c r="F20" s="51"/>
      <c r="G20" s="51"/>
    </row>
    <row r="21" spans="2:7" ht="37.5">
      <c r="B21" s="52">
        <v>11</v>
      </c>
      <c r="C21" s="53" t="s">
        <v>179</v>
      </c>
      <c r="D21" s="46" t="s">
        <v>15</v>
      </c>
      <c r="E21" s="46" t="s">
        <v>14</v>
      </c>
      <c r="F21" s="47" t="s">
        <v>182</v>
      </c>
      <c r="G21" s="54" t="s">
        <v>9</v>
      </c>
    </row>
    <row r="22" spans="2:7" ht="37.5">
      <c r="B22" s="52">
        <v>12</v>
      </c>
      <c r="C22" s="53" t="s">
        <v>180</v>
      </c>
      <c r="D22" s="46" t="s">
        <v>15</v>
      </c>
      <c r="E22" s="46" t="s">
        <v>14</v>
      </c>
      <c r="F22" s="47" t="s">
        <v>183</v>
      </c>
      <c r="G22" s="54" t="s">
        <v>9</v>
      </c>
    </row>
    <row r="23" spans="2:7" ht="37.5">
      <c r="B23" s="52">
        <v>13</v>
      </c>
      <c r="C23" s="53" t="s">
        <v>181</v>
      </c>
      <c r="D23" s="46" t="s">
        <v>15</v>
      </c>
      <c r="E23" s="46" t="s">
        <v>14</v>
      </c>
      <c r="F23" s="47" t="s">
        <v>184</v>
      </c>
      <c r="G23" s="54" t="s">
        <v>9</v>
      </c>
    </row>
    <row r="24" spans="2:7" ht="48.75" customHeight="1">
      <c r="B24" s="50" t="s">
        <v>176</v>
      </c>
      <c r="C24" s="70" t="s">
        <v>164</v>
      </c>
      <c r="D24" s="71"/>
      <c r="E24" s="72"/>
      <c r="F24" s="55"/>
      <c r="G24" s="56"/>
    </row>
    <row r="25" spans="2:7" ht="80.25" customHeight="1">
      <c r="B25" s="52">
        <v>14</v>
      </c>
      <c r="C25" s="47" t="s">
        <v>192</v>
      </c>
      <c r="D25" s="46" t="s">
        <v>15</v>
      </c>
      <c r="E25" s="53"/>
      <c r="F25" s="47" t="s">
        <v>193</v>
      </c>
      <c r="G25" s="54" t="s">
        <v>9</v>
      </c>
    </row>
    <row r="26" spans="2:7" ht="45" customHeight="1">
      <c r="B26" s="52">
        <v>15</v>
      </c>
      <c r="C26" s="53" t="s">
        <v>194</v>
      </c>
      <c r="D26" s="47" t="s">
        <v>15</v>
      </c>
      <c r="E26" s="53"/>
      <c r="F26" s="47" t="s">
        <v>203</v>
      </c>
      <c r="G26" s="54" t="s">
        <v>9</v>
      </c>
    </row>
    <row r="27" spans="2:7" s="41" customFormat="1" ht="56.25" customHeight="1">
      <c r="B27" s="52">
        <v>16</v>
      </c>
      <c r="C27" s="53" t="s">
        <v>195</v>
      </c>
      <c r="D27" s="47" t="s">
        <v>15</v>
      </c>
      <c r="E27" s="53" t="s">
        <v>196</v>
      </c>
      <c r="F27" s="47" t="s">
        <v>204</v>
      </c>
      <c r="G27" s="54" t="s">
        <v>9</v>
      </c>
    </row>
  </sheetData>
  <mergeCells count="10">
    <mergeCell ref="C24:E24"/>
    <mergeCell ref="C17:E17"/>
    <mergeCell ref="G13:G14"/>
    <mergeCell ref="C8:E8"/>
    <mergeCell ref="C5:E5"/>
    <mergeCell ref="B1:G3"/>
    <mergeCell ref="B13:B14"/>
    <mergeCell ref="C13:E14"/>
    <mergeCell ref="F13:F14"/>
    <mergeCell ref="C20:E20"/>
  </mergeCells>
  <printOptions horizontalCentered="1"/>
  <pageMargins left="0.45" right="0.45" top="0.75" bottom="0.75" header="0.3" footer="0.3"/>
  <pageSetup scale="8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workbookViewId="0">
      <selection activeCell="G9" sqref="G9"/>
    </sheetView>
  </sheetViews>
  <sheetFormatPr defaultColWidth="8.85546875" defaultRowHeight="15"/>
  <cols>
    <col min="2" max="2" width="8.42578125" customWidth="1"/>
    <col min="3" max="3" width="18" customWidth="1"/>
    <col min="4" max="4" width="63.28515625" customWidth="1"/>
    <col min="5" max="5" width="14.7109375" customWidth="1"/>
    <col min="6" max="6" width="18.5703125" customWidth="1"/>
    <col min="7" max="7" width="20.7109375" customWidth="1"/>
  </cols>
  <sheetData>
    <row r="1" spans="2:7">
      <c r="B1" s="61" t="s">
        <v>132</v>
      </c>
      <c r="C1" s="61"/>
      <c r="D1" s="61"/>
      <c r="E1" s="61"/>
      <c r="F1" s="61"/>
      <c r="G1" s="61"/>
    </row>
    <row r="2" spans="2:7">
      <c r="B2" s="61"/>
      <c r="C2" s="61"/>
      <c r="D2" s="61"/>
      <c r="E2" s="61"/>
      <c r="F2" s="61"/>
      <c r="G2" s="61"/>
    </row>
    <row r="3" spans="2:7" ht="16.5" customHeight="1">
      <c r="B3" s="61"/>
      <c r="C3" s="61"/>
      <c r="D3" s="61"/>
      <c r="E3" s="61"/>
      <c r="F3" s="61"/>
      <c r="G3" s="61"/>
    </row>
    <row r="4" spans="2:7" ht="34.5" customHeight="1">
      <c r="B4" s="74"/>
      <c r="C4" s="74"/>
      <c r="D4" s="74"/>
      <c r="E4" s="74"/>
      <c r="F4" s="74"/>
      <c r="G4" s="74"/>
    </row>
    <row r="5" spans="2:7" ht="37.5">
      <c r="B5" s="30" t="s">
        <v>36</v>
      </c>
      <c r="C5" s="30" t="s">
        <v>35</v>
      </c>
      <c r="D5" s="30" t="s">
        <v>34</v>
      </c>
      <c r="E5" s="30" t="s">
        <v>33</v>
      </c>
      <c r="F5" s="30" t="s">
        <v>32</v>
      </c>
      <c r="G5" s="30" t="s">
        <v>31</v>
      </c>
    </row>
    <row r="6" spans="2:7" ht="37.5">
      <c r="B6" s="12">
        <v>1</v>
      </c>
      <c r="C6" s="20" t="s">
        <v>30</v>
      </c>
      <c r="D6" s="20" t="s">
        <v>29</v>
      </c>
      <c r="E6" s="21">
        <v>1</v>
      </c>
      <c r="F6" s="21">
        <v>16</v>
      </c>
      <c r="G6" s="21">
        <f>F6*E6</f>
        <v>16</v>
      </c>
    </row>
    <row r="7" spans="2:7" ht="37.5">
      <c r="B7" s="12">
        <v>2</v>
      </c>
      <c r="C7" s="20" t="s">
        <v>28</v>
      </c>
      <c r="D7" s="20" t="s">
        <v>27</v>
      </c>
      <c r="E7" s="21">
        <v>2</v>
      </c>
      <c r="F7" s="21">
        <v>1</v>
      </c>
      <c r="G7" s="21">
        <f>F7*E7</f>
        <v>2</v>
      </c>
    </row>
    <row r="8" spans="2:7" ht="56.25">
      <c r="B8" s="12">
        <v>3</v>
      </c>
      <c r="C8" s="20" t="s">
        <v>26</v>
      </c>
      <c r="D8" s="20" t="s">
        <v>25</v>
      </c>
      <c r="E8" s="21">
        <v>3</v>
      </c>
      <c r="F8" s="21">
        <v>0</v>
      </c>
      <c r="G8" s="21">
        <f>F8*E8</f>
        <v>0</v>
      </c>
    </row>
    <row r="9" spans="2:7" ht="18.75">
      <c r="B9" s="21"/>
      <c r="C9" s="19" t="s">
        <v>24</v>
      </c>
      <c r="D9" s="19" t="s">
        <v>23</v>
      </c>
      <c r="E9" s="21"/>
      <c r="F9" s="19"/>
      <c r="G9" s="19">
        <f>SUM(G6:G8)</f>
        <v>18</v>
      </c>
    </row>
  </sheetData>
  <mergeCells count="1">
    <mergeCell ref="B1:G4"/>
  </mergeCells>
  <printOptions horizontalCentered="1"/>
  <pageMargins left="0.45" right="0.45" top="0.75" bottom="0.75" header="0.3" footer="0.3"/>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6"/>
  <sheetViews>
    <sheetView workbookViewId="0">
      <selection activeCell="G5" sqref="G5"/>
    </sheetView>
  </sheetViews>
  <sheetFormatPr defaultColWidth="8.85546875" defaultRowHeight="15"/>
  <cols>
    <col min="3" max="3" width="26" customWidth="1"/>
    <col min="4" max="4" width="16.5703125" customWidth="1"/>
    <col min="5" max="5" width="19.7109375" customWidth="1"/>
    <col min="6" max="6" width="25.7109375" customWidth="1"/>
    <col min="7" max="7" width="24.140625" customWidth="1"/>
    <col min="8" max="8" width="38.5703125" customWidth="1"/>
  </cols>
  <sheetData>
    <row r="1" spans="2:8" ht="99.75" customHeight="1">
      <c r="B1" s="74" t="s">
        <v>133</v>
      </c>
      <c r="C1" s="78"/>
      <c r="D1" s="78"/>
      <c r="E1" s="78"/>
      <c r="F1" s="78"/>
      <c r="G1" s="78"/>
      <c r="H1" s="78"/>
    </row>
    <row r="2" spans="2:8" ht="60" customHeight="1">
      <c r="B2" s="77" t="s">
        <v>36</v>
      </c>
      <c r="C2" s="77" t="s">
        <v>134</v>
      </c>
      <c r="D2" s="77" t="s">
        <v>50</v>
      </c>
      <c r="E2" s="77" t="s">
        <v>49</v>
      </c>
      <c r="F2" s="77" t="s">
        <v>48</v>
      </c>
      <c r="G2" s="77" t="s">
        <v>47</v>
      </c>
      <c r="H2" s="77" t="s">
        <v>34</v>
      </c>
    </row>
    <row r="3" spans="2:8" hidden="1">
      <c r="B3" s="77"/>
      <c r="C3" s="77"/>
      <c r="D3" s="77"/>
      <c r="E3" s="77"/>
      <c r="F3" s="77"/>
      <c r="G3" s="77"/>
      <c r="H3" s="77"/>
    </row>
    <row r="4" spans="2:8" ht="46.5" customHeight="1">
      <c r="B4" s="19">
        <v>1</v>
      </c>
      <c r="C4" s="19" t="s">
        <v>9</v>
      </c>
      <c r="D4" s="19"/>
      <c r="E4" s="19"/>
      <c r="F4" s="19"/>
      <c r="G4" s="19">
        <f>G5+G6+G7</f>
        <v>80</v>
      </c>
      <c r="H4" s="20" t="s">
        <v>46</v>
      </c>
    </row>
    <row r="5" spans="2:8" ht="18.75">
      <c r="B5" s="75"/>
      <c r="C5" s="12" t="s">
        <v>4</v>
      </c>
      <c r="D5" s="21">
        <v>5</v>
      </c>
      <c r="E5" s="21">
        <v>1</v>
      </c>
      <c r="F5" s="21">
        <v>11</v>
      </c>
      <c r="G5" s="21">
        <f>D5*E5*F5</f>
        <v>55</v>
      </c>
      <c r="H5" s="76" t="s">
        <v>45</v>
      </c>
    </row>
    <row r="6" spans="2:8" ht="18.75">
      <c r="B6" s="75"/>
      <c r="C6" s="12" t="s">
        <v>38</v>
      </c>
      <c r="D6" s="21">
        <v>5</v>
      </c>
      <c r="E6" s="21">
        <v>1</v>
      </c>
      <c r="F6" s="21">
        <v>4</v>
      </c>
      <c r="G6" s="59">
        <f t="shared" ref="G6:G7" si="0">D6*E6*F6</f>
        <v>20</v>
      </c>
      <c r="H6" s="76"/>
    </row>
    <row r="7" spans="2:8" ht="18.75">
      <c r="B7" s="75"/>
      <c r="C7" s="12" t="s">
        <v>6</v>
      </c>
      <c r="D7" s="21">
        <v>5</v>
      </c>
      <c r="E7" s="21">
        <v>1</v>
      </c>
      <c r="F7" s="21">
        <v>1</v>
      </c>
      <c r="G7" s="59">
        <f t="shared" si="0"/>
        <v>5</v>
      </c>
      <c r="H7" s="76"/>
    </row>
    <row r="8" spans="2:8" ht="75">
      <c r="B8" s="19">
        <v>2</v>
      </c>
      <c r="C8" s="19" t="s">
        <v>44</v>
      </c>
      <c r="D8" s="19"/>
      <c r="E8" s="19"/>
      <c r="F8" s="19">
        <f>SUM(F9:F11)</f>
        <v>0</v>
      </c>
      <c r="G8" s="21">
        <f t="shared" ref="G8:G15" si="1">F8*E8*D8</f>
        <v>0</v>
      </c>
      <c r="H8" s="20" t="s">
        <v>43</v>
      </c>
    </row>
    <row r="9" spans="2:8" ht="18.75">
      <c r="B9" s="75"/>
      <c r="C9" s="12" t="s">
        <v>4</v>
      </c>
      <c r="D9" s="34">
        <v>10</v>
      </c>
      <c r="E9" s="21">
        <v>1.2</v>
      </c>
      <c r="F9" s="21">
        <v>0</v>
      </c>
      <c r="G9" s="21">
        <f t="shared" si="1"/>
        <v>0</v>
      </c>
      <c r="H9" s="76" t="s">
        <v>42</v>
      </c>
    </row>
    <row r="10" spans="2:8" ht="18.75">
      <c r="B10" s="75"/>
      <c r="C10" s="12" t="s">
        <v>38</v>
      </c>
      <c r="D10" s="21">
        <v>10</v>
      </c>
      <c r="E10" s="21">
        <v>1.2</v>
      </c>
      <c r="F10" s="21">
        <v>0</v>
      </c>
      <c r="G10" s="21">
        <f t="shared" si="1"/>
        <v>0</v>
      </c>
      <c r="H10" s="76"/>
    </row>
    <row r="11" spans="2:8" ht="18.75">
      <c r="B11" s="75"/>
      <c r="C11" s="12" t="s">
        <v>6</v>
      </c>
      <c r="D11" s="34">
        <v>10</v>
      </c>
      <c r="E11" s="21">
        <v>1.2</v>
      </c>
      <c r="F11" s="21">
        <v>0</v>
      </c>
      <c r="G11" s="21">
        <f t="shared" si="1"/>
        <v>0</v>
      </c>
      <c r="H11" s="76"/>
    </row>
    <row r="12" spans="2:8" ht="65.25" customHeight="1">
      <c r="B12" s="19">
        <v>3</v>
      </c>
      <c r="C12" s="19" t="s">
        <v>41</v>
      </c>
      <c r="D12" s="19"/>
      <c r="E12" s="19"/>
      <c r="F12" s="19">
        <f>SUM(F13:F15)</f>
        <v>0</v>
      </c>
      <c r="G12" s="21">
        <f t="shared" si="1"/>
        <v>0</v>
      </c>
      <c r="H12" s="20" t="s">
        <v>40</v>
      </c>
    </row>
    <row r="13" spans="2:8" ht="25.5" customHeight="1">
      <c r="B13" s="75"/>
      <c r="C13" s="12" t="s">
        <v>4</v>
      </c>
      <c r="D13" s="21">
        <v>15</v>
      </c>
      <c r="E13" s="21">
        <v>1.5</v>
      </c>
      <c r="F13" s="21">
        <v>0</v>
      </c>
      <c r="G13" s="21">
        <f t="shared" si="1"/>
        <v>0</v>
      </c>
      <c r="H13" s="20" t="s">
        <v>39</v>
      </c>
    </row>
    <row r="14" spans="2:8" ht="18.75">
      <c r="B14" s="75"/>
      <c r="C14" s="12" t="s">
        <v>38</v>
      </c>
      <c r="D14" s="21">
        <v>15</v>
      </c>
      <c r="E14" s="21">
        <v>1.5</v>
      </c>
      <c r="F14" s="21">
        <v>0</v>
      </c>
      <c r="G14" s="21">
        <f t="shared" si="1"/>
        <v>0</v>
      </c>
      <c r="H14" s="20"/>
    </row>
    <row r="15" spans="2:8" ht="18.75">
      <c r="B15" s="75"/>
      <c r="C15" s="12" t="s">
        <v>6</v>
      </c>
      <c r="D15" s="21">
        <v>15</v>
      </c>
      <c r="E15" s="21">
        <v>1.5</v>
      </c>
      <c r="F15" s="21">
        <v>0</v>
      </c>
      <c r="G15" s="21">
        <f t="shared" si="1"/>
        <v>0</v>
      </c>
      <c r="H15" s="20"/>
    </row>
    <row r="16" spans="2:8" ht="18.75">
      <c r="B16" s="12"/>
      <c r="C16" s="22" t="s">
        <v>24</v>
      </c>
      <c r="D16" s="19" t="s">
        <v>37</v>
      </c>
      <c r="E16" s="21"/>
      <c r="F16" s="19">
        <f>F12+F8+F4</f>
        <v>0</v>
      </c>
      <c r="G16" s="19">
        <f>G4</f>
        <v>80</v>
      </c>
      <c r="H16" s="23"/>
    </row>
  </sheetData>
  <mergeCells count="13">
    <mergeCell ref="C2:C3"/>
    <mergeCell ref="B1:H1"/>
    <mergeCell ref="B2:B3"/>
    <mergeCell ref="D2:D3"/>
    <mergeCell ref="E2:E3"/>
    <mergeCell ref="F2:F3"/>
    <mergeCell ref="G2:G3"/>
    <mergeCell ref="H2:H3"/>
    <mergeCell ref="B5:B7"/>
    <mergeCell ref="H5:H7"/>
    <mergeCell ref="B9:B11"/>
    <mergeCell ref="H9:H11"/>
    <mergeCell ref="B13:B15"/>
  </mergeCells>
  <printOptions horizontalCentered="1"/>
  <pageMargins left="0.45" right="0.2" top="0.75" bottom="0.75" header="0.3" footer="0.3"/>
  <pageSetup paperSize="9" scale="7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topLeftCell="A4" workbookViewId="0">
      <selection activeCell="C6" sqref="C6"/>
    </sheetView>
  </sheetViews>
  <sheetFormatPr defaultColWidth="8.85546875" defaultRowHeight="15"/>
  <cols>
    <col min="3" max="3" width="41.42578125" customWidth="1"/>
    <col min="4" max="4" width="37.85546875" customWidth="1"/>
    <col min="5" max="5" width="14.7109375" customWidth="1"/>
    <col min="6" max="6" width="18.28515625" customWidth="1"/>
    <col min="7" max="7" width="17.5703125" customWidth="1"/>
    <col min="10" max="10" width="35" customWidth="1"/>
    <col min="11" max="11" width="34.7109375" customWidth="1"/>
  </cols>
  <sheetData>
    <row r="1" spans="2:7" ht="18.75" customHeight="1">
      <c r="B1" s="74" t="s">
        <v>135</v>
      </c>
      <c r="C1" s="74"/>
      <c r="D1" s="74"/>
      <c r="E1" s="74"/>
      <c r="F1" s="74"/>
      <c r="G1" s="74"/>
    </row>
    <row r="2" spans="2:7">
      <c r="B2" s="74"/>
      <c r="C2" s="74"/>
      <c r="D2" s="74"/>
      <c r="E2" s="74"/>
      <c r="F2" s="74"/>
      <c r="G2" s="74"/>
    </row>
    <row r="3" spans="2:7" ht="54.75" customHeight="1">
      <c r="B3" s="79"/>
      <c r="C3" s="79"/>
      <c r="D3" s="79"/>
      <c r="E3" s="79"/>
      <c r="F3" s="79"/>
      <c r="G3" s="79"/>
    </row>
    <row r="4" spans="2:7" ht="37.5" customHeight="1">
      <c r="B4" s="77" t="s">
        <v>36</v>
      </c>
      <c r="C4" s="77" t="s">
        <v>72</v>
      </c>
      <c r="D4" s="80" t="s">
        <v>136</v>
      </c>
      <c r="E4" s="80" t="s">
        <v>137</v>
      </c>
      <c r="F4" s="77" t="s">
        <v>71</v>
      </c>
      <c r="G4" s="77" t="s">
        <v>70</v>
      </c>
    </row>
    <row r="5" spans="2:7" ht="18.75" customHeight="1">
      <c r="B5" s="77"/>
      <c r="C5" s="77"/>
      <c r="D5" s="81"/>
      <c r="E5" s="81"/>
      <c r="F5" s="77"/>
      <c r="G5" s="77"/>
    </row>
    <row r="6" spans="2:7" ht="37.5" customHeight="1">
      <c r="B6" s="11" t="s">
        <v>69</v>
      </c>
      <c r="C6" s="24" t="s">
        <v>68</v>
      </c>
      <c r="D6" s="11"/>
      <c r="E6" s="11"/>
      <c r="F6" s="11"/>
      <c r="G6" s="32">
        <f>SUM(G7:G19)</f>
        <v>59</v>
      </c>
    </row>
    <row r="7" spans="2:7" ht="37.5">
      <c r="B7" s="12">
        <v>1</v>
      </c>
      <c r="C7" s="20" t="s">
        <v>67</v>
      </c>
      <c r="D7" s="20" t="s">
        <v>54</v>
      </c>
      <c r="E7" s="12">
        <v>1</v>
      </c>
      <c r="F7" s="12">
        <v>2</v>
      </c>
      <c r="G7" s="12">
        <f t="shared" ref="G7:G9" si="0">E7*F7</f>
        <v>2</v>
      </c>
    </row>
    <row r="8" spans="2:7" ht="75">
      <c r="B8" s="12">
        <v>2</v>
      </c>
      <c r="C8" s="20" t="s">
        <v>66</v>
      </c>
      <c r="D8" s="20" t="s">
        <v>54</v>
      </c>
      <c r="E8" s="12">
        <v>1</v>
      </c>
      <c r="F8" s="12">
        <v>2</v>
      </c>
      <c r="G8" s="12">
        <f t="shared" si="0"/>
        <v>2</v>
      </c>
    </row>
    <row r="9" spans="2:7" ht="37.5">
      <c r="B9" s="12">
        <v>3</v>
      </c>
      <c r="C9" s="20" t="s">
        <v>65</v>
      </c>
      <c r="D9" s="20" t="s">
        <v>54</v>
      </c>
      <c r="E9" s="12">
        <v>1</v>
      </c>
      <c r="F9" s="12">
        <v>2</v>
      </c>
      <c r="G9" s="12">
        <f t="shared" si="0"/>
        <v>2</v>
      </c>
    </row>
    <row r="10" spans="2:7" ht="37.5">
      <c r="B10" s="12">
        <v>4</v>
      </c>
      <c r="C10" s="20" t="s">
        <v>64</v>
      </c>
      <c r="D10" s="20" t="s">
        <v>54</v>
      </c>
      <c r="E10" s="12">
        <v>1</v>
      </c>
      <c r="F10" s="12">
        <v>5</v>
      </c>
      <c r="G10" s="12">
        <f t="shared" ref="G10:G19" si="1">E10*F10</f>
        <v>5</v>
      </c>
    </row>
    <row r="11" spans="2:7" ht="37.5">
      <c r="B11" s="12">
        <v>5</v>
      </c>
      <c r="C11" s="20" t="s">
        <v>63</v>
      </c>
      <c r="D11" s="20" t="s">
        <v>54</v>
      </c>
      <c r="E11" s="12">
        <v>2</v>
      </c>
      <c r="F11" s="12">
        <v>5</v>
      </c>
      <c r="G11" s="12">
        <f t="shared" si="1"/>
        <v>10</v>
      </c>
    </row>
    <row r="12" spans="2:7" ht="37.5">
      <c r="B12" s="12">
        <v>6</v>
      </c>
      <c r="C12" s="20" t="s">
        <v>62</v>
      </c>
      <c r="D12" s="20" t="s">
        <v>54</v>
      </c>
      <c r="E12" s="12">
        <v>2</v>
      </c>
      <c r="F12" s="12">
        <v>2</v>
      </c>
      <c r="G12" s="12">
        <f t="shared" si="1"/>
        <v>4</v>
      </c>
    </row>
    <row r="13" spans="2:7" ht="37.5">
      <c r="B13" s="12">
        <v>7</v>
      </c>
      <c r="C13" s="20" t="s">
        <v>61</v>
      </c>
      <c r="D13" s="20" t="s">
        <v>54</v>
      </c>
      <c r="E13" s="12">
        <v>2</v>
      </c>
      <c r="F13" s="12">
        <v>2</v>
      </c>
      <c r="G13" s="12">
        <f t="shared" si="1"/>
        <v>4</v>
      </c>
    </row>
    <row r="14" spans="2:7" ht="37.5">
      <c r="B14" s="12">
        <v>8</v>
      </c>
      <c r="C14" s="20" t="s">
        <v>60</v>
      </c>
      <c r="D14" s="20" t="s">
        <v>54</v>
      </c>
      <c r="E14" s="12">
        <v>3</v>
      </c>
      <c r="F14" s="12">
        <v>1</v>
      </c>
      <c r="G14" s="12">
        <f t="shared" si="1"/>
        <v>3</v>
      </c>
    </row>
    <row r="15" spans="2:7" ht="37.5">
      <c r="B15" s="12">
        <v>9</v>
      </c>
      <c r="C15" s="20" t="s">
        <v>59</v>
      </c>
      <c r="D15" s="20" t="s">
        <v>54</v>
      </c>
      <c r="E15" s="12">
        <v>5</v>
      </c>
      <c r="F15" s="12">
        <v>1</v>
      </c>
      <c r="G15" s="12">
        <f t="shared" si="1"/>
        <v>5</v>
      </c>
    </row>
    <row r="16" spans="2:7" ht="37.5">
      <c r="B16" s="12">
        <v>10</v>
      </c>
      <c r="C16" s="20" t="s">
        <v>58</v>
      </c>
      <c r="D16" s="20" t="s">
        <v>54</v>
      </c>
      <c r="E16" s="12">
        <v>1</v>
      </c>
      <c r="F16" s="12">
        <v>1</v>
      </c>
      <c r="G16" s="12">
        <f t="shared" si="1"/>
        <v>1</v>
      </c>
    </row>
    <row r="17" spans="2:7" ht="37.5">
      <c r="B17" s="12">
        <v>11</v>
      </c>
      <c r="C17" s="20" t="s">
        <v>57</v>
      </c>
      <c r="D17" s="20" t="s">
        <v>54</v>
      </c>
      <c r="E17" s="12">
        <v>5</v>
      </c>
      <c r="F17" s="12">
        <v>3</v>
      </c>
      <c r="G17" s="12">
        <f t="shared" si="1"/>
        <v>15</v>
      </c>
    </row>
    <row r="18" spans="2:7" ht="43.5" customHeight="1">
      <c r="B18" s="12">
        <v>12</v>
      </c>
      <c r="C18" s="20" t="s">
        <v>56</v>
      </c>
      <c r="D18" s="20" t="s">
        <v>54</v>
      </c>
      <c r="E18" s="12">
        <v>1</v>
      </c>
      <c r="F18" s="12">
        <v>3</v>
      </c>
      <c r="G18" s="12">
        <f t="shared" si="1"/>
        <v>3</v>
      </c>
    </row>
    <row r="19" spans="2:7" ht="45" customHeight="1">
      <c r="B19" s="12">
        <v>13</v>
      </c>
      <c r="C19" s="20" t="s">
        <v>55</v>
      </c>
      <c r="D19" s="20" t="s">
        <v>54</v>
      </c>
      <c r="E19" s="12">
        <v>1</v>
      </c>
      <c r="F19" s="12">
        <v>3</v>
      </c>
      <c r="G19" s="12">
        <f t="shared" si="1"/>
        <v>3</v>
      </c>
    </row>
    <row r="20" spans="2:7" ht="37.5">
      <c r="B20" s="11" t="s">
        <v>53</v>
      </c>
      <c r="C20" s="24" t="s">
        <v>52</v>
      </c>
      <c r="D20" s="12" t="s">
        <v>51</v>
      </c>
      <c r="E20" s="12"/>
      <c r="F20" s="12"/>
      <c r="G20" s="11">
        <f>0.6+(0.01*G6)</f>
        <v>1.19</v>
      </c>
    </row>
  </sheetData>
  <mergeCells count="7">
    <mergeCell ref="B4:B5"/>
    <mergeCell ref="C4:C5"/>
    <mergeCell ref="F4:F5"/>
    <mergeCell ref="G4:G5"/>
    <mergeCell ref="B1:G3"/>
    <mergeCell ref="D4:D5"/>
    <mergeCell ref="E4:E5"/>
  </mergeCells>
  <pageMargins left="0.45" right="0.45" top="0.75" bottom="0.75" header="0.3" footer="0.3"/>
  <pageSetup paperSize="9" scale="9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3"/>
  <sheetViews>
    <sheetView topLeftCell="A13" workbookViewId="0">
      <selection activeCell="J33" sqref="J33"/>
    </sheetView>
  </sheetViews>
  <sheetFormatPr defaultColWidth="45.140625" defaultRowHeight="15"/>
  <cols>
    <col min="1" max="1" width="9.7109375" customWidth="1"/>
    <col min="2" max="2" width="13.42578125" customWidth="1"/>
    <col min="3" max="3" width="37.42578125" customWidth="1"/>
    <col min="5" max="5" width="13.28515625" customWidth="1"/>
    <col min="6" max="6" width="8.42578125" style="13" customWidth="1"/>
    <col min="7" max="7" width="6.7109375" customWidth="1"/>
    <col min="8" max="8" width="13.5703125" customWidth="1"/>
    <col min="9" max="9" width="10" customWidth="1"/>
    <col min="10" max="10" width="21.7109375" customWidth="1"/>
  </cols>
  <sheetData>
    <row r="1" spans="2:10" ht="87" customHeight="1">
      <c r="B1" s="74" t="s">
        <v>138</v>
      </c>
      <c r="C1" s="74"/>
      <c r="D1" s="74"/>
      <c r="E1" s="74"/>
      <c r="F1" s="74"/>
      <c r="G1" s="74"/>
      <c r="H1" s="74"/>
      <c r="I1" s="74"/>
      <c r="J1" s="74"/>
    </row>
    <row r="2" spans="2:10" ht="33.75" customHeight="1">
      <c r="B2" s="77" t="s">
        <v>36</v>
      </c>
      <c r="C2" s="77" t="s">
        <v>109</v>
      </c>
      <c r="D2" s="80" t="s">
        <v>136</v>
      </c>
      <c r="E2" s="77" t="s">
        <v>108</v>
      </c>
      <c r="F2" s="31" t="s">
        <v>107</v>
      </c>
      <c r="G2" s="30" t="s">
        <v>107</v>
      </c>
      <c r="H2" s="77" t="s">
        <v>106</v>
      </c>
      <c r="I2" s="77" t="s">
        <v>70</v>
      </c>
      <c r="J2" s="77" t="s">
        <v>105</v>
      </c>
    </row>
    <row r="3" spans="2:10" ht="29.25" customHeight="1">
      <c r="B3" s="77"/>
      <c r="C3" s="77"/>
      <c r="D3" s="81"/>
      <c r="E3" s="77"/>
      <c r="F3" s="39">
        <v>1</v>
      </c>
      <c r="G3" s="30">
        <v>2</v>
      </c>
      <c r="H3" s="77"/>
      <c r="I3" s="77"/>
      <c r="J3" s="77"/>
    </row>
    <row r="4" spans="2:10" ht="52.5" customHeight="1">
      <c r="B4" s="11" t="s">
        <v>69</v>
      </c>
      <c r="C4" s="24" t="s">
        <v>104</v>
      </c>
      <c r="D4" s="24" t="s">
        <v>103</v>
      </c>
      <c r="E4" s="21"/>
      <c r="F4" s="27"/>
      <c r="G4" s="19"/>
      <c r="H4" s="21"/>
      <c r="I4" s="19">
        <f>SUM(I6:I30)</f>
        <v>36.5</v>
      </c>
      <c r="J4" s="21"/>
    </row>
    <row r="5" spans="2:10" ht="32.25" customHeight="1">
      <c r="B5" s="28"/>
      <c r="C5" s="26" t="s">
        <v>102</v>
      </c>
      <c r="D5" s="20"/>
      <c r="E5" s="21"/>
      <c r="F5" s="27"/>
      <c r="G5" s="19"/>
      <c r="H5" s="21"/>
      <c r="I5" s="21"/>
      <c r="J5" s="21"/>
    </row>
    <row r="6" spans="2:10" ht="15.75" customHeight="1">
      <c r="B6" s="82">
        <v>1</v>
      </c>
      <c r="C6" s="76" t="s">
        <v>101</v>
      </c>
      <c r="D6" s="20" t="s">
        <v>97</v>
      </c>
      <c r="E6" s="75">
        <v>1</v>
      </c>
      <c r="F6" s="83">
        <v>1.5</v>
      </c>
      <c r="G6" s="75">
        <v>5</v>
      </c>
      <c r="H6" s="83">
        <f>G6+F6</f>
        <v>6.5</v>
      </c>
      <c r="I6" s="83">
        <f>H6*E6</f>
        <v>6.5</v>
      </c>
      <c r="J6" s="83">
        <f>IF(OR(I6&lt;0,I6=0),0,IF(I6&gt;3,1,IF(I6&gt;2,0.6)))</f>
        <v>1</v>
      </c>
    </row>
    <row r="7" spans="2:10" ht="15.75" customHeight="1">
      <c r="B7" s="82"/>
      <c r="C7" s="76"/>
      <c r="D7" s="20" t="s">
        <v>82</v>
      </c>
      <c r="E7" s="75"/>
      <c r="F7" s="83"/>
      <c r="G7" s="75"/>
      <c r="H7" s="75"/>
      <c r="I7" s="83"/>
      <c r="J7" s="83"/>
    </row>
    <row r="8" spans="2:10" ht="33" customHeight="1">
      <c r="B8" s="82"/>
      <c r="C8" s="76"/>
      <c r="D8" s="20" t="s">
        <v>96</v>
      </c>
      <c r="E8" s="75"/>
      <c r="F8" s="83"/>
      <c r="G8" s="75"/>
      <c r="H8" s="75"/>
      <c r="I8" s="83"/>
      <c r="J8" s="83"/>
    </row>
    <row r="9" spans="2:10" ht="15.75" customHeight="1">
      <c r="B9" s="82">
        <v>2</v>
      </c>
      <c r="C9" s="76" t="s">
        <v>100</v>
      </c>
      <c r="D9" s="20" t="s">
        <v>97</v>
      </c>
      <c r="E9" s="75">
        <v>1</v>
      </c>
      <c r="F9" s="83">
        <v>2.5</v>
      </c>
      <c r="G9" s="75">
        <v>5</v>
      </c>
      <c r="H9" s="83">
        <f>G9+F9</f>
        <v>7.5</v>
      </c>
      <c r="I9" s="83">
        <f>G9+F9</f>
        <v>7.5</v>
      </c>
      <c r="J9" s="83">
        <f>IF(OR(I9&lt;0,I9=0),0,IF(I9&gt;3,1,IF(I9&gt;2,0.6)))</f>
        <v>1</v>
      </c>
    </row>
    <row r="10" spans="2:10" ht="15.75" customHeight="1">
      <c r="B10" s="82"/>
      <c r="C10" s="76"/>
      <c r="D10" s="20" t="s">
        <v>82</v>
      </c>
      <c r="E10" s="75"/>
      <c r="F10" s="83"/>
      <c r="G10" s="75"/>
      <c r="H10" s="75"/>
      <c r="I10" s="75"/>
      <c r="J10" s="83"/>
    </row>
    <row r="11" spans="2:10" ht="16.5" customHeight="1">
      <c r="B11" s="82"/>
      <c r="C11" s="76"/>
      <c r="D11" s="20" t="s">
        <v>96</v>
      </c>
      <c r="E11" s="75"/>
      <c r="F11" s="83"/>
      <c r="G11" s="75"/>
      <c r="H11" s="75"/>
      <c r="I11" s="75"/>
      <c r="J11" s="83"/>
    </row>
    <row r="12" spans="2:10" ht="15.75" customHeight="1">
      <c r="B12" s="82">
        <v>3</v>
      </c>
      <c r="C12" s="76" t="s">
        <v>99</v>
      </c>
      <c r="D12" s="20" t="s">
        <v>97</v>
      </c>
      <c r="E12" s="75">
        <v>1</v>
      </c>
      <c r="F12" s="83">
        <v>2.5</v>
      </c>
      <c r="G12" s="75">
        <v>5</v>
      </c>
      <c r="H12" s="83">
        <f>G12+F12</f>
        <v>7.5</v>
      </c>
      <c r="I12" s="83">
        <f>H12*E12</f>
        <v>7.5</v>
      </c>
      <c r="J12" s="83">
        <f>IF(OR(I12&lt;0,I12=0),0,IF(I12&gt;3,1,IF(I12&gt;2,0.6)))</f>
        <v>1</v>
      </c>
    </row>
    <row r="13" spans="2:10" ht="15.75" customHeight="1">
      <c r="B13" s="82"/>
      <c r="C13" s="76"/>
      <c r="D13" s="20" t="s">
        <v>82</v>
      </c>
      <c r="E13" s="75"/>
      <c r="F13" s="83"/>
      <c r="G13" s="75"/>
      <c r="H13" s="75"/>
      <c r="I13" s="83"/>
      <c r="J13" s="83"/>
    </row>
    <row r="14" spans="2:10" ht="16.5" customHeight="1">
      <c r="B14" s="82"/>
      <c r="C14" s="76"/>
      <c r="D14" s="20" t="s">
        <v>96</v>
      </c>
      <c r="E14" s="75"/>
      <c r="F14" s="83"/>
      <c r="G14" s="75"/>
      <c r="H14" s="75"/>
      <c r="I14" s="83"/>
      <c r="J14" s="83"/>
    </row>
    <row r="15" spans="2:10" ht="15.75" customHeight="1">
      <c r="B15" s="82">
        <v>4</v>
      </c>
      <c r="C15" s="76" t="s">
        <v>98</v>
      </c>
      <c r="D15" s="20" t="s">
        <v>97</v>
      </c>
      <c r="E15" s="75">
        <v>1</v>
      </c>
      <c r="F15" s="83">
        <v>0</v>
      </c>
      <c r="G15" s="75">
        <v>5</v>
      </c>
      <c r="H15" s="83">
        <f>G15+F15</f>
        <v>5</v>
      </c>
      <c r="I15" s="83">
        <f>H15*E15</f>
        <v>5</v>
      </c>
      <c r="J15" s="83">
        <f>IF(OR(I15&lt;0,I15=0),0,IF(I15&gt;3,1,IF(I15&gt;2,0.6)))</f>
        <v>1</v>
      </c>
    </row>
    <row r="16" spans="2:10" ht="15.75" customHeight="1">
      <c r="B16" s="82"/>
      <c r="C16" s="76"/>
      <c r="D16" s="20" t="s">
        <v>82</v>
      </c>
      <c r="E16" s="75"/>
      <c r="F16" s="83"/>
      <c r="G16" s="75"/>
      <c r="H16" s="75"/>
      <c r="I16" s="83"/>
      <c r="J16" s="83"/>
    </row>
    <row r="17" spans="2:10" ht="16.5" customHeight="1">
      <c r="B17" s="82"/>
      <c r="C17" s="76"/>
      <c r="D17" s="20" t="s">
        <v>96</v>
      </c>
      <c r="E17" s="75"/>
      <c r="F17" s="83"/>
      <c r="G17" s="75"/>
      <c r="H17" s="75"/>
      <c r="I17" s="83"/>
      <c r="J17" s="83"/>
    </row>
    <row r="18" spans="2:10" ht="15.75" customHeight="1">
      <c r="B18" s="82">
        <v>5</v>
      </c>
      <c r="C18" s="76" t="s">
        <v>95</v>
      </c>
      <c r="D18" s="20" t="s">
        <v>94</v>
      </c>
      <c r="E18" s="75">
        <v>1</v>
      </c>
      <c r="F18" s="83">
        <v>2</v>
      </c>
      <c r="G18" s="75">
        <v>5</v>
      </c>
      <c r="H18" s="83">
        <f>G18+F18</f>
        <v>7</v>
      </c>
      <c r="I18" s="83">
        <f>H18*E18</f>
        <v>7</v>
      </c>
      <c r="J18" s="83">
        <f>IF(OR(I18&lt;0,I18=0),0,IF(I18&gt;3,1,IF(I18&gt;2,0.6)))</f>
        <v>1</v>
      </c>
    </row>
    <row r="19" spans="2:10" ht="15.75" customHeight="1">
      <c r="B19" s="82"/>
      <c r="C19" s="76"/>
      <c r="D19" s="20" t="s">
        <v>82</v>
      </c>
      <c r="E19" s="75"/>
      <c r="F19" s="83"/>
      <c r="G19" s="75"/>
      <c r="H19" s="75"/>
      <c r="I19" s="83"/>
      <c r="J19" s="83"/>
    </row>
    <row r="20" spans="2:10" ht="16.5" customHeight="1">
      <c r="B20" s="82"/>
      <c r="C20" s="76"/>
      <c r="D20" s="20" t="s">
        <v>93</v>
      </c>
      <c r="E20" s="75"/>
      <c r="F20" s="83"/>
      <c r="G20" s="75"/>
      <c r="H20" s="75"/>
      <c r="I20" s="83"/>
      <c r="J20" s="83"/>
    </row>
    <row r="21" spans="2:10" ht="19.5">
      <c r="B21" s="28"/>
      <c r="C21" s="26" t="s">
        <v>92</v>
      </c>
      <c r="D21" s="20"/>
      <c r="E21" s="21"/>
      <c r="F21" s="27"/>
      <c r="G21" s="19"/>
      <c r="H21" s="21"/>
      <c r="I21" s="21"/>
      <c r="J21" s="21"/>
    </row>
    <row r="22" spans="2:10" ht="15.75" customHeight="1">
      <c r="B22" s="82">
        <v>6</v>
      </c>
      <c r="C22" s="76" t="s">
        <v>91</v>
      </c>
      <c r="D22" s="20" t="s">
        <v>90</v>
      </c>
      <c r="E22" s="75">
        <v>2</v>
      </c>
      <c r="F22" s="75">
        <v>0</v>
      </c>
      <c r="G22" s="75"/>
      <c r="H22" s="75">
        <f>F22</f>
        <v>0</v>
      </c>
      <c r="I22" s="75">
        <f>H22*E22</f>
        <v>0</v>
      </c>
      <c r="J22" s="75">
        <f>IF(OR(I22&lt;0,I22=0),0,IF(I22&gt;3,1,IF(I22&gt;2,0.6)))</f>
        <v>0</v>
      </c>
    </row>
    <row r="23" spans="2:10" ht="15.75" customHeight="1">
      <c r="B23" s="82"/>
      <c r="C23" s="76"/>
      <c r="D23" s="20" t="s">
        <v>82</v>
      </c>
      <c r="E23" s="75"/>
      <c r="F23" s="75"/>
      <c r="G23" s="75"/>
      <c r="H23" s="75"/>
      <c r="I23" s="75"/>
      <c r="J23" s="75"/>
    </row>
    <row r="24" spans="2:10" ht="16.5" customHeight="1">
      <c r="B24" s="82"/>
      <c r="C24" s="76"/>
      <c r="D24" s="20" t="s">
        <v>89</v>
      </c>
      <c r="E24" s="75"/>
      <c r="F24" s="75"/>
      <c r="G24" s="75"/>
      <c r="H24" s="75"/>
      <c r="I24" s="75"/>
      <c r="J24" s="75"/>
    </row>
    <row r="25" spans="2:10" ht="18.75">
      <c r="B25" s="82">
        <v>7</v>
      </c>
      <c r="C25" s="76" t="s">
        <v>88</v>
      </c>
      <c r="D25" s="20" t="s">
        <v>87</v>
      </c>
      <c r="E25" s="75">
        <v>1</v>
      </c>
      <c r="F25" s="75">
        <v>0</v>
      </c>
      <c r="G25" s="75"/>
      <c r="H25" s="75">
        <v>0</v>
      </c>
      <c r="I25" s="75">
        <f>H25*E25</f>
        <v>0</v>
      </c>
      <c r="J25" s="75">
        <f>IF(OR(I25&lt;0,I25=0),0,IF(I25&gt;3,1,IF(I25&gt;2,0.6)))</f>
        <v>0</v>
      </c>
    </row>
    <row r="26" spans="2:10" ht="18.75">
      <c r="B26" s="82"/>
      <c r="C26" s="76"/>
      <c r="D26" s="20" t="s">
        <v>86</v>
      </c>
      <c r="E26" s="75"/>
      <c r="F26" s="75"/>
      <c r="G26" s="75"/>
      <c r="H26" s="75"/>
      <c r="I26" s="75"/>
      <c r="J26" s="75"/>
    </row>
    <row r="27" spans="2:10" ht="18.75">
      <c r="B27" s="82"/>
      <c r="C27" s="76"/>
      <c r="D27" s="20" t="s">
        <v>85</v>
      </c>
      <c r="E27" s="75"/>
      <c r="F27" s="75"/>
      <c r="G27" s="75"/>
      <c r="H27" s="75"/>
      <c r="I27" s="75"/>
      <c r="J27" s="75"/>
    </row>
    <row r="28" spans="2:10" ht="18.75">
      <c r="B28" s="82">
        <v>8</v>
      </c>
      <c r="C28" s="76" t="s">
        <v>84</v>
      </c>
      <c r="D28" s="20" t="s">
        <v>83</v>
      </c>
      <c r="E28" s="75">
        <v>1</v>
      </c>
      <c r="F28" s="75">
        <v>3</v>
      </c>
      <c r="G28" s="75"/>
      <c r="H28" s="75">
        <f>F28</f>
        <v>3</v>
      </c>
      <c r="I28" s="83">
        <f>H28*E28</f>
        <v>3</v>
      </c>
      <c r="J28" s="75">
        <f>IF(OR(I28&lt;0,I28=0),0,IF(I28&gt;3,1,IF(I28&gt;2,0.6)))</f>
        <v>0.6</v>
      </c>
    </row>
    <row r="29" spans="2:10" ht="18.75">
      <c r="B29" s="82"/>
      <c r="C29" s="76"/>
      <c r="D29" s="20" t="s">
        <v>82</v>
      </c>
      <c r="E29" s="75"/>
      <c r="F29" s="75"/>
      <c r="G29" s="75"/>
      <c r="H29" s="75"/>
      <c r="I29" s="83"/>
      <c r="J29" s="75"/>
    </row>
    <row r="30" spans="2:10" ht="18.75">
      <c r="B30" s="82"/>
      <c r="C30" s="76"/>
      <c r="D30" s="20" t="s">
        <v>81</v>
      </c>
      <c r="E30" s="75"/>
      <c r="F30" s="75"/>
      <c r="G30" s="75"/>
      <c r="H30" s="75"/>
      <c r="I30" s="83"/>
      <c r="J30" s="75"/>
    </row>
    <row r="31" spans="2:10" ht="56.25">
      <c r="B31" s="11" t="s">
        <v>53</v>
      </c>
      <c r="C31" s="24" t="s">
        <v>80</v>
      </c>
      <c r="D31" s="24" t="s">
        <v>79</v>
      </c>
      <c r="E31" s="21"/>
      <c r="F31" s="33"/>
      <c r="G31" s="21"/>
      <c r="H31" s="19"/>
      <c r="I31" s="19">
        <f>1.4+(0.03*I4)</f>
        <v>2.4950000000000001</v>
      </c>
      <c r="J31" s="21"/>
    </row>
    <row r="32" spans="2:10" ht="37.5">
      <c r="B32" s="11" t="s">
        <v>78</v>
      </c>
      <c r="C32" s="24" t="s">
        <v>77</v>
      </c>
      <c r="D32" s="24" t="s">
        <v>76</v>
      </c>
      <c r="E32" s="21"/>
      <c r="F32" s="33"/>
      <c r="G32" s="21"/>
      <c r="H32" s="19"/>
      <c r="I32" s="21"/>
      <c r="J32" s="19">
        <f>SUM(J6:J30)</f>
        <v>5.6</v>
      </c>
    </row>
    <row r="33" spans="2:10" ht="18.75">
      <c r="B33" s="11" t="s">
        <v>75</v>
      </c>
      <c r="C33" s="24" t="s">
        <v>74</v>
      </c>
      <c r="D33" s="24" t="s">
        <v>73</v>
      </c>
      <c r="E33" s="21"/>
      <c r="F33" s="33"/>
      <c r="G33" s="21"/>
      <c r="H33" s="19"/>
      <c r="I33" s="21"/>
      <c r="J33" s="19">
        <v>10</v>
      </c>
    </row>
  </sheetData>
  <mergeCells count="69">
    <mergeCell ref="B1:J1"/>
    <mergeCell ref="B2:B3"/>
    <mergeCell ref="C2:C3"/>
    <mergeCell ref="E2:E3"/>
    <mergeCell ref="H2:H3"/>
    <mergeCell ref="I2:I3"/>
    <mergeCell ref="J2:J3"/>
    <mergeCell ref="D2:D3"/>
    <mergeCell ref="I6:I8"/>
    <mergeCell ref="J6:J8"/>
    <mergeCell ref="B6:B8"/>
    <mergeCell ref="C6:C8"/>
    <mergeCell ref="E6:E8"/>
    <mergeCell ref="F6:F8"/>
    <mergeCell ref="G6:G8"/>
    <mergeCell ref="H6:H8"/>
    <mergeCell ref="I9:I11"/>
    <mergeCell ref="J9:J11"/>
    <mergeCell ref="B9:B11"/>
    <mergeCell ref="C9:C11"/>
    <mergeCell ref="E9:E11"/>
    <mergeCell ref="F9:F11"/>
    <mergeCell ref="G9:G11"/>
    <mergeCell ref="H9:H11"/>
    <mergeCell ref="I12:I14"/>
    <mergeCell ref="J12:J14"/>
    <mergeCell ref="B12:B14"/>
    <mergeCell ref="C12:C14"/>
    <mergeCell ref="E12:E14"/>
    <mergeCell ref="F12:F14"/>
    <mergeCell ref="G12:G14"/>
    <mergeCell ref="H12:H14"/>
    <mergeCell ref="I15:I17"/>
    <mergeCell ref="J15:J17"/>
    <mergeCell ref="B15:B17"/>
    <mergeCell ref="C15:C17"/>
    <mergeCell ref="E15:E17"/>
    <mergeCell ref="F15:F17"/>
    <mergeCell ref="G15:G17"/>
    <mergeCell ref="H15:H17"/>
    <mergeCell ref="I18:I20"/>
    <mergeCell ref="J18:J20"/>
    <mergeCell ref="B18:B20"/>
    <mergeCell ref="C18:C20"/>
    <mergeCell ref="E18:E20"/>
    <mergeCell ref="F18:F20"/>
    <mergeCell ref="G18:G20"/>
    <mergeCell ref="H18:H20"/>
    <mergeCell ref="I28:I30"/>
    <mergeCell ref="J28:J30"/>
    <mergeCell ref="I22:I24"/>
    <mergeCell ref="J22:J24"/>
    <mergeCell ref="B25:B27"/>
    <mergeCell ref="C25:C27"/>
    <mergeCell ref="E25:E27"/>
    <mergeCell ref="F25:G27"/>
    <mergeCell ref="H25:H27"/>
    <mergeCell ref="I25:I27"/>
    <mergeCell ref="J25:J27"/>
    <mergeCell ref="B22:B24"/>
    <mergeCell ref="C22:C24"/>
    <mergeCell ref="E22:E24"/>
    <mergeCell ref="F22:G24"/>
    <mergeCell ref="H22:H24"/>
    <mergeCell ref="B28:B30"/>
    <mergeCell ref="C28:C30"/>
    <mergeCell ref="E28:E30"/>
    <mergeCell ref="F28:G30"/>
    <mergeCell ref="H28:H30"/>
  </mergeCells>
  <printOptions horizontalCentered="1"/>
  <pageMargins left="0.2" right="0.2" top="0.5" bottom="0.5" header="0.3" footer="0.3"/>
  <pageSetup paperSize="9" scale="8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election activeCell="E21" sqref="E21"/>
    </sheetView>
  </sheetViews>
  <sheetFormatPr defaultColWidth="8.85546875" defaultRowHeight="15"/>
  <cols>
    <col min="3" max="3" width="50.85546875" customWidth="1"/>
    <col min="4" max="4" width="29.42578125" customWidth="1"/>
    <col min="5" max="5" width="18.42578125" customWidth="1"/>
    <col min="6" max="6" width="16.28515625" customWidth="1"/>
  </cols>
  <sheetData>
    <row r="1" spans="2:6">
      <c r="B1" s="74" t="s">
        <v>130</v>
      </c>
      <c r="C1" s="74"/>
      <c r="D1" s="74"/>
      <c r="E1" s="74"/>
      <c r="F1" s="74"/>
    </row>
    <row r="2" spans="2:6">
      <c r="B2" s="74"/>
      <c r="C2" s="74"/>
      <c r="D2" s="74"/>
      <c r="E2" s="74"/>
      <c r="F2" s="74"/>
    </row>
    <row r="3" spans="2:6" ht="21" customHeight="1">
      <c r="B3" s="74"/>
      <c r="C3" s="74"/>
      <c r="D3" s="74"/>
      <c r="E3" s="74"/>
      <c r="F3" s="74"/>
    </row>
    <row r="4" spans="2:6" ht="25.5" customHeight="1">
      <c r="B4" s="79"/>
      <c r="C4" s="79"/>
      <c r="D4" s="79"/>
      <c r="E4" s="79"/>
      <c r="F4" s="79"/>
    </row>
    <row r="5" spans="2:6" ht="42.75" customHeight="1">
      <c r="B5" s="30" t="s">
        <v>36</v>
      </c>
      <c r="C5" s="30" t="s">
        <v>129</v>
      </c>
      <c r="D5" s="30" t="s">
        <v>128</v>
      </c>
      <c r="E5" s="30" t="s">
        <v>127</v>
      </c>
      <c r="F5" s="30" t="s">
        <v>3</v>
      </c>
    </row>
    <row r="6" spans="2:6" ht="18.75">
      <c r="B6" s="11" t="s">
        <v>69</v>
      </c>
      <c r="C6" s="24" t="s">
        <v>126</v>
      </c>
      <c r="D6" s="24"/>
      <c r="E6" s="17"/>
      <c r="F6" s="12"/>
    </row>
    <row r="7" spans="2:6" ht="18.75">
      <c r="B7" s="12">
        <v>1</v>
      </c>
      <c r="C7" s="20" t="s">
        <v>139</v>
      </c>
      <c r="D7" s="20"/>
      <c r="E7" s="17">
        <f>'Điểm các tác nhân'!G9</f>
        <v>18</v>
      </c>
      <c r="F7" s="12" t="s">
        <v>121</v>
      </c>
    </row>
    <row r="8" spans="2:6" ht="18.75">
      <c r="B8" s="12">
        <v>2</v>
      </c>
      <c r="C8" s="20" t="s">
        <v>140</v>
      </c>
      <c r="D8" s="20"/>
      <c r="E8" s="17">
        <f>'Điểm sử dụng(User-Case)'!G16</f>
        <v>80</v>
      </c>
      <c r="F8" s="12" t="s">
        <v>121</v>
      </c>
    </row>
    <row r="9" spans="2:6" ht="18.75">
      <c r="B9" s="12">
        <v>3</v>
      </c>
      <c r="C9" s="20" t="s">
        <v>141</v>
      </c>
      <c r="D9" s="20" t="s">
        <v>125</v>
      </c>
      <c r="E9" s="17">
        <f>E8+E7</f>
        <v>98</v>
      </c>
      <c r="F9" s="12" t="s">
        <v>121</v>
      </c>
    </row>
    <row r="10" spans="2:6" ht="37.5">
      <c r="B10" s="12">
        <v>4</v>
      </c>
      <c r="C10" s="20" t="s">
        <v>142</v>
      </c>
      <c r="D10" s="20" t="s">
        <v>124</v>
      </c>
      <c r="E10" s="17">
        <f>'Hệ số phức tạp kỹ thuật '!G20</f>
        <v>1.19</v>
      </c>
      <c r="F10" s="12"/>
    </row>
    <row r="11" spans="2:6" ht="37.5">
      <c r="B11" s="12">
        <v>5</v>
      </c>
      <c r="C11" s="20" t="s">
        <v>143</v>
      </c>
      <c r="D11" s="20" t="s">
        <v>123</v>
      </c>
      <c r="E11" s="17">
        <f>'Hệ số phức tạp môi trường'!I31</f>
        <v>2.4950000000000001</v>
      </c>
      <c r="F11" s="12"/>
    </row>
    <row r="12" spans="2:6" ht="37.5">
      <c r="B12" s="12">
        <v>6</v>
      </c>
      <c r="C12" s="20" t="s">
        <v>144</v>
      </c>
      <c r="D12" s="20" t="s">
        <v>122</v>
      </c>
      <c r="E12" s="15">
        <f>E9*E10*E11</f>
        <v>290.96690000000001</v>
      </c>
      <c r="F12" s="12" t="s">
        <v>121</v>
      </c>
    </row>
    <row r="13" spans="2:6" ht="18.75">
      <c r="B13" s="11" t="s">
        <v>53</v>
      </c>
      <c r="C13" s="24" t="s">
        <v>74</v>
      </c>
      <c r="D13" s="20" t="s">
        <v>120</v>
      </c>
      <c r="E13" s="17">
        <v>8</v>
      </c>
      <c r="F13" s="12" t="s">
        <v>119</v>
      </c>
    </row>
    <row r="14" spans="2:6" ht="18.75">
      <c r="B14" s="11" t="s">
        <v>78</v>
      </c>
      <c r="C14" s="24" t="s">
        <v>118</v>
      </c>
      <c r="D14" s="20" t="s">
        <v>117</v>
      </c>
      <c r="E14" s="16">
        <f>10/6*E12</f>
        <v>484.94483333333335</v>
      </c>
      <c r="F14" s="12"/>
    </row>
    <row r="15" spans="2:6" ht="18.75">
      <c r="B15" s="11" t="s">
        <v>75</v>
      </c>
      <c r="C15" s="24" t="s">
        <v>116</v>
      </c>
      <c r="D15" s="20" t="s">
        <v>115</v>
      </c>
      <c r="E15" s="15">
        <v>36588</v>
      </c>
      <c r="F15" s="12" t="s">
        <v>110</v>
      </c>
    </row>
    <row r="16" spans="2:6" ht="18.75">
      <c r="B16" s="11" t="s">
        <v>114</v>
      </c>
      <c r="C16" s="24" t="s">
        <v>113</v>
      </c>
      <c r="D16" s="20" t="s">
        <v>112</v>
      </c>
      <c r="E16" s="15">
        <f>E14*E13*E15*1.4</f>
        <v>198723409.49439996</v>
      </c>
      <c r="F16" s="12" t="s">
        <v>110</v>
      </c>
    </row>
    <row r="17" spans="2:6" ht="18.75">
      <c r="B17" s="29"/>
      <c r="C17" s="22" t="s">
        <v>111</v>
      </c>
      <c r="D17" s="25"/>
      <c r="E17" s="14">
        <f>E16</f>
        <v>198723409.49439996</v>
      </c>
      <c r="F17" s="23" t="s">
        <v>110</v>
      </c>
    </row>
  </sheetData>
  <mergeCells count="1">
    <mergeCell ref="B1:F4"/>
  </mergeCells>
  <printOptions horizontalCentered="1"/>
  <pageMargins left="0.7" right="0.7" top="0.75" bottom="0.75" header="0.3" footer="0.3"/>
  <pageSetup paperSize="9"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Dự toán chi tiết theo chức năng</vt:lpstr>
      <vt:lpstr>Bảng chuyển đổi yêu cầu</vt:lpstr>
      <vt:lpstr>Điểm các tác nhân</vt:lpstr>
      <vt:lpstr>Điểm sử dụng(User-Case)</vt:lpstr>
      <vt:lpstr>Hệ số phức tạp kỹ thuật </vt:lpstr>
      <vt:lpstr>Hệ số phức tạp môi trường</vt:lpstr>
      <vt:lpstr>Giá trị phần mềm</vt:lpstr>
      <vt:lpstr>'Bảng chuyển đổi yêu cầu'!_Toc269827543</vt:lpstr>
      <vt:lpstr>'Bảng chuyển đổi yêu cầu'!Print_Area</vt:lpstr>
      <vt:lpstr>'Điểm các tác nhân'!Print_Area</vt:lpstr>
      <vt:lpstr>'Điểm sử dụng(User-Case)'!Print_Area</vt:lpstr>
      <vt:lpstr>'Giá trị phần mềm'!Print_Area</vt:lpstr>
      <vt:lpstr>'Hệ số phức tạp kỹ thuật '!Print_Area</vt:lpstr>
      <vt:lpstr>'Hệ số phức tạp môi trường'!Print_Area</vt:lpstr>
      <vt:lpstr>'Bảng chuyển đổi yêu cầu'!Print_Titles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Xuan</dc:creator>
  <cp:lastModifiedBy>dev_niemtin</cp:lastModifiedBy>
  <dcterms:created xsi:type="dcterms:W3CDTF">2018-11-21T01:14:48Z</dcterms:created>
  <dcterms:modified xsi:type="dcterms:W3CDTF">2018-12-06T06:45:43Z</dcterms:modified>
</cp:coreProperties>
</file>