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mc:AlternateContent xmlns:mc="http://schemas.openxmlformats.org/markup-compatibility/2006">
    <mc:Choice Requires="x15">
      <x15ac:absPath xmlns:x15ac="http://schemas.microsoft.com/office/spreadsheetml/2010/11/ac" url="\\dad-data01\Department - PRG\_DevManagement\01_WIP\2017 - Salary matter\Review in Oct&amp;Nov\"/>
    </mc:Choice>
  </mc:AlternateContent>
  <workbookProtection workbookAlgorithmName="SHA-512" workbookHashValue="Mp0hY8loWmAmuVLNxOtMlKxPibEKaGrZung1zh39WIvDJw8renufHFAvBZLoHS5f5YtiZF6yirdCnrAx4+6ubg==" workbookSaltValue="WFG9w79ITds7M4Sh63mL7Q==" workbookSpinCount="100000" lockStructure="1"/>
  <bookViews>
    <workbookView xWindow="0" yWindow="0" windowWidth="28800" windowHeight="11535" activeTab="1"/>
  </bookViews>
  <sheets>
    <sheet name="Read me" sheetId="5" r:id="rId1"/>
    <sheet name="Salary review" sheetId="1" r:id="rId2"/>
    <sheet name="Validation list" sheetId="2" state="hidden" r:id="rId3"/>
  </sheets>
  <externalReferences>
    <externalReference r:id="rId4"/>
  </externalReferences>
  <definedNames>
    <definedName name="_xlnm._FilterDatabase" localSheetId="1" hidden="1">'Salary review'!$A$4:$AD$36</definedName>
    <definedName name="AAA">'[1]Validation list'!$D$1:$D$8</definedName>
    <definedName name="Department">'Validation list'!$J$1:$J$20</definedName>
    <definedName name="Division">'Validation list'!$A$1:$A$30</definedName>
    <definedName name="EffectiveDate">'Validation list'!$L$1:$L$4</definedName>
    <definedName name="ReasonForRaise">'Validation list'!$F$1:$F$6</definedName>
    <definedName name="WorkingStatus">'Validation list'!$H$1:$H$2</definedName>
    <definedName name="WorkLevel">'Validation list'!$D$1:$D$8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1" i="1" l="1"/>
  <c r="Y31" i="1" s="1"/>
  <c r="AC31" i="1" s="1"/>
  <c r="D31" i="1"/>
  <c r="T33" i="1"/>
  <c r="Y33" i="1" s="1"/>
  <c r="AC33" i="1" s="1"/>
  <c r="D33" i="1"/>
  <c r="T32" i="1"/>
  <c r="Y32" i="1" s="1"/>
  <c r="AC32" i="1" s="1"/>
  <c r="D32" i="1"/>
  <c r="T27" i="1"/>
  <c r="Y27" i="1" s="1"/>
  <c r="AC27" i="1" s="1"/>
  <c r="D27" i="1"/>
  <c r="D18" i="1"/>
  <c r="D17" i="1"/>
  <c r="D26" i="1"/>
  <c r="D25" i="1"/>
  <c r="D21" i="1"/>
  <c r="D20" i="1"/>
  <c r="D19" i="1"/>
  <c r="D14" i="1"/>
  <c r="D13" i="1"/>
  <c r="T18" i="1"/>
  <c r="Y18" i="1" s="1"/>
  <c r="AC18" i="1" s="1"/>
  <c r="T17" i="1"/>
  <c r="Y17" i="1" s="1"/>
  <c r="AC17" i="1" s="1"/>
  <c r="T26" i="1"/>
  <c r="Y26" i="1" s="1"/>
  <c r="AC26" i="1" s="1"/>
  <c r="T25" i="1"/>
  <c r="Y25" i="1" s="1"/>
  <c r="AC25" i="1" s="1"/>
  <c r="T20" i="1"/>
  <c r="Y20" i="1" s="1"/>
  <c r="AC20" i="1" s="1"/>
  <c r="T14" i="1"/>
  <c r="Y14" i="1" s="1"/>
  <c r="AC14" i="1" s="1"/>
  <c r="T13" i="1"/>
  <c r="Y13" i="1" s="1"/>
  <c r="AC13" i="1" s="1"/>
  <c r="D36" i="1" l="1"/>
  <c r="D15" i="1" l="1"/>
  <c r="D30" i="1"/>
  <c r="D29" i="1"/>
  <c r="T29" i="1" l="1"/>
  <c r="Y29" i="1" s="1"/>
  <c r="AC29" i="1" s="1"/>
  <c r="T30" i="1"/>
  <c r="Y30" i="1" s="1"/>
  <c r="AC30" i="1" s="1"/>
  <c r="T15" i="1"/>
  <c r="Y15" i="1" s="1"/>
  <c r="AC15" i="1" s="1"/>
  <c r="T35" i="1" l="1"/>
  <c r="Y35" i="1" s="1"/>
  <c r="AC35" i="1" s="1"/>
  <c r="D35" i="1"/>
  <c r="T23" i="1"/>
  <c r="Y23" i="1" s="1"/>
  <c r="AC23" i="1" s="1"/>
  <c r="D23" i="1"/>
  <c r="T24" i="1"/>
  <c r="Y24" i="1" s="1"/>
  <c r="AC24" i="1" s="1"/>
  <c r="D24" i="1"/>
  <c r="M16" i="1" l="1"/>
  <c r="T16" i="1"/>
  <c r="Y16" i="1" s="1"/>
  <c r="AC16" i="1" s="1"/>
  <c r="M28" i="1"/>
  <c r="T28" i="1"/>
  <c r="Y28" i="1" s="1"/>
  <c r="AC28" i="1" s="1"/>
  <c r="T21" i="1"/>
  <c r="Y21" i="1" s="1"/>
  <c r="AC21" i="1" s="1"/>
  <c r="T22" i="1"/>
  <c r="Y22" i="1" s="1"/>
  <c r="AC22" i="1" s="1"/>
  <c r="T34" i="1"/>
  <c r="Y34" i="1" s="1"/>
  <c r="AC34" i="1" s="1"/>
  <c r="D34" i="1" l="1"/>
  <c r="D22" i="1" l="1"/>
  <c r="T12" i="1" l="1"/>
  <c r="T19" i="1"/>
  <c r="G7" i="1" l="1"/>
  <c r="G8" i="1"/>
  <c r="G5" i="1"/>
  <c r="F8" i="1"/>
  <c r="Y12" i="1" l="1"/>
  <c r="AC12" i="1" s="1"/>
  <c r="Y19" i="1"/>
  <c r="AC19" i="1" s="1"/>
  <c r="M12" i="1"/>
  <c r="M19" i="1"/>
  <c r="D12" i="1" l="1"/>
  <c r="D16" i="1"/>
  <c r="D28" i="1"/>
  <c r="B6" i="1" l="1"/>
  <c r="E6" i="1" s="1"/>
  <c r="G6" i="1" s="1"/>
  <c r="H6" i="1" s="1"/>
  <c r="C7" i="1"/>
  <c r="C6" i="1"/>
  <c r="B7" i="1"/>
  <c r="H7" i="1" s="1"/>
  <c r="C5" i="1"/>
  <c r="B5" i="1"/>
  <c r="H5" i="1" s="1"/>
  <c r="I6" i="1" l="1"/>
  <c r="I5" i="1"/>
  <c r="I7" i="1"/>
  <c r="D5" i="1"/>
  <c r="D7" i="1"/>
  <c r="D6" i="1"/>
  <c r="C8" i="1" l="1"/>
  <c r="B8" i="1" l="1"/>
  <c r="D8" i="1" l="1"/>
  <c r="H8" i="1"/>
  <c r="I8" i="1" s="1"/>
</calcChain>
</file>

<file path=xl/comments1.xml><?xml version="1.0" encoding="utf-8"?>
<comments xmlns="http://schemas.openxmlformats.org/spreadsheetml/2006/main">
  <authors>
    <author>Le Vu Tue Nuong</author>
  </authors>
  <commentList>
    <comment ref="C17" authorId="0" shapeId="0">
      <text>
        <r>
          <rPr>
            <b/>
            <sz val="9"/>
            <color indexed="81"/>
            <rFont val="Tahoma"/>
            <family val="2"/>
          </rPr>
          <t>Le Vu Tue Nuong:</t>
        </r>
        <r>
          <rPr>
            <sz val="9"/>
            <color indexed="81"/>
            <rFont val="Tahoma"/>
            <family val="2"/>
          </rPr>
          <t xml:space="preserve">
This is too long to read.
I think it can be shortened to one sentence, while emphasizing more on the importance of using the drop-down list, as follows:
It is important use the drop-down list to input "Division"; otherwise, sheet "Sum-up" may not be properly calculated.</t>
        </r>
      </text>
    </comment>
  </commentList>
</comments>
</file>

<file path=xl/sharedStrings.xml><?xml version="1.0" encoding="utf-8"?>
<sst xmlns="http://schemas.openxmlformats.org/spreadsheetml/2006/main" count="433" uniqueCount="218">
  <si>
    <t>Studio</t>
  </si>
  <si>
    <t>Scope</t>
  </si>
  <si>
    <t>Category</t>
  </si>
  <si>
    <t>Staff ID</t>
  </si>
  <si>
    <t>Full Name</t>
  </si>
  <si>
    <t>Department</t>
  </si>
  <si>
    <t>Division</t>
  </si>
  <si>
    <t>Team</t>
  </si>
  <si>
    <t>Starting Date</t>
  </si>
  <si>
    <t>Manual input</t>
  </si>
  <si>
    <t>Drop-down list</t>
  </si>
  <si>
    <t>Formula</t>
  </si>
  <si>
    <t>Seniority in Company (mth)</t>
  </si>
  <si>
    <t>Latest review reason</t>
  </si>
  <si>
    <t>Latest review %</t>
  </si>
  <si>
    <t>Latest review date</t>
  </si>
  <si>
    <t>Effective Month</t>
  </si>
  <si>
    <t>Reason for raise</t>
  </si>
  <si>
    <t>Info of replaced staff</t>
  </si>
  <si>
    <t>Proposal</t>
  </si>
  <si>
    <t>Saving</t>
  </si>
  <si>
    <t>Dec-16 (VND)
Gross base</t>
  </si>
  <si>
    <t>Last gross base</t>
  </si>
  <si>
    <t>New position</t>
  </si>
  <si>
    <t>CUSTOMER CARE</t>
  </si>
  <si>
    <t>ECOMMERCE</t>
  </si>
  <si>
    <t>FEATURE PHONE</t>
  </si>
  <si>
    <t>FINANCES &amp; LEGAL</t>
  </si>
  <si>
    <t>GNS</t>
  </si>
  <si>
    <t>GOLD SOURCE MANAGEMENT</t>
  </si>
  <si>
    <t>HEP 2D</t>
  </si>
  <si>
    <t>HEP ANDROID HD+</t>
  </si>
  <si>
    <t>HR &amp; ADMIN</t>
  </si>
  <si>
    <t>HRP 2D</t>
  </si>
  <si>
    <t>HRP ANDROID HD+</t>
  </si>
  <si>
    <t>HW</t>
  </si>
  <si>
    <t>IOS CREATION</t>
  </si>
  <si>
    <t>IT</t>
  </si>
  <si>
    <t>MTK/ MRE</t>
  </si>
  <si>
    <t>OEM</t>
  </si>
  <si>
    <t>ONLINE</t>
  </si>
  <si>
    <t>OTHERS</t>
  </si>
  <si>
    <t>POCKET HD</t>
  </si>
  <si>
    <t>PRODUCTION MANAGEMENT</t>
  </si>
  <si>
    <t>PUBLISHING 2D</t>
  </si>
  <si>
    <t>RICH MEDIA</t>
  </si>
  <si>
    <t>SALES &amp; MARKETING</t>
  </si>
  <si>
    <t>SHOP &amp; GPROD</t>
  </si>
  <si>
    <t>SOUND TECH</t>
  </si>
  <si>
    <t>TOOL</t>
  </si>
  <si>
    <t>TRACKING</t>
  </si>
  <si>
    <t>TRAINING</t>
  </si>
  <si>
    <t>TRANSLATION</t>
  </si>
  <si>
    <t>W/WP8 PUB/GE</t>
  </si>
  <si>
    <t>Non-GSM</t>
  </si>
  <si>
    <t>PRG</t>
  </si>
  <si>
    <t>GFX</t>
  </si>
  <si>
    <t>GD</t>
  </si>
  <si>
    <t>FL</t>
  </si>
  <si>
    <t>Performance raise</t>
  </si>
  <si>
    <t>Promotion raise due to replacement</t>
  </si>
  <si>
    <t>Other Promotion raise</t>
  </si>
  <si>
    <t>Upward adjustment</t>
  </si>
  <si>
    <t>Promotion raise due to New Organization</t>
  </si>
  <si>
    <t>Reallocation raise</t>
  </si>
  <si>
    <t>Current Position</t>
  </si>
  <si>
    <t>Working</t>
  </si>
  <si>
    <t>Termination</t>
  </si>
  <si>
    <t>% Increase vs Aug-17</t>
  </si>
  <si>
    <t>Aug-17 gross base</t>
  </si>
  <si>
    <t>Total Increase</t>
  </si>
  <si>
    <t>% impact</t>
  </si>
  <si>
    <t>Production</t>
  </si>
  <si>
    <t>B2B &amp; B2C</t>
  </si>
  <si>
    <t>Admin &amp; Finances</t>
  </si>
  <si>
    <t>Whole sttudio</t>
  </si>
  <si>
    <t>Please read carefully the following guidelines to conduct the salary review properly.</t>
  </si>
  <si>
    <t>Salary review refers to the action of considering the employees' salary: it can result in pay rise due to merit (good work result, promotion...), or salary adjustment, replacement, or unchanged salary due to different factors (low seniority in current position, discipline, resignation, dismissal...).</t>
  </si>
  <si>
    <t>Scope of responsibility of the employee/ authority to approve the employee's salary</t>
  </si>
  <si>
    <r>
      <t>"</t>
    </r>
    <r>
      <rPr>
        <b/>
        <i/>
        <sz val="10"/>
        <rFont val="Arial"/>
        <family val="2"/>
      </rPr>
      <t>GSM</t>
    </r>
    <r>
      <rPr>
        <i/>
        <sz val="10"/>
        <rFont val="Arial"/>
        <family val="2"/>
      </rPr>
      <t>" refers to the employees whose salary is approved by Vice President Production Southeast Asia .</t>
    </r>
  </si>
  <si>
    <r>
      <t>"</t>
    </r>
    <r>
      <rPr>
        <b/>
        <i/>
        <sz val="10"/>
        <rFont val="Arial"/>
        <family val="2"/>
      </rPr>
      <t>Non-GSM</t>
    </r>
    <r>
      <rPr>
        <i/>
        <sz val="10"/>
        <rFont val="Arial"/>
        <family val="2"/>
      </rPr>
      <t>" refers to the employees whose salary is approved by Studio Manager.</t>
    </r>
  </si>
  <si>
    <t>The employee's staff ID. It's very important to input the accurate ID to avoid errors regarding evaluation and salary data.</t>
  </si>
  <si>
    <t>It is important use the drop-down list to input "Division"; otherwise, sheet "Sum-up" may not be properly calculated.</t>
  </si>
  <si>
    <t>Current level</t>
  </si>
  <si>
    <t>Current work level of the employee (Junior 1, Junior 2, Senior…) according to the salary grid. Please leave it blank if there is no work level available.</t>
  </si>
  <si>
    <t>REMINDER ABOUT HOW TO RECORD SALARY</t>
  </si>
  <si>
    <t>b. For employees in probation having a part of post-probation salary =&gt; we take their full post-probation salary.</t>
  </si>
  <si>
    <t>d. For the employees in trial period (for a new position) having a part of post-trial salary and prorated Responsibility Allowance =&gt; we take their full post-trial salary and their Responsibility Allowance is 0</t>
  </si>
  <si>
    <t>e. For the employees who actually have only part of their salary during the month for any reason =&gt; we take the full monthly salary.</t>
  </si>
  <si>
    <t>Details of review reason</t>
  </si>
  <si>
    <t>Department managers or managers in charge of salary review should give full arguments for their proposals, whether it refers to a pay rise (promotion, performance, adjustment) or not (no pay rise due to any reason). Such information is important for upper management to conider and validate the review proposals.
Proposals will be rejected and wil be asked to be modified if the review proposals lack relevant information.</t>
  </si>
  <si>
    <t>PROD</t>
  </si>
  <si>
    <t>QA</t>
  </si>
  <si>
    <t>e-Com</t>
  </si>
  <si>
    <t>BI</t>
  </si>
  <si>
    <t>GS</t>
  </si>
  <si>
    <t>TRANS</t>
  </si>
  <si>
    <t>SG</t>
  </si>
  <si>
    <t>SD</t>
  </si>
  <si>
    <t>CC</t>
  </si>
  <si>
    <t>HR</t>
  </si>
  <si>
    <t>OM</t>
  </si>
  <si>
    <t>S&amp;M</t>
  </si>
  <si>
    <t>BPM</t>
  </si>
  <si>
    <t>Detail of review reason</t>
  </si>
  <si>
    <t>SALARY REVIEW SUM-UP</t>
  </si>
  <si>
    <t>2017 Mid-year review</t>
  </si>
  <si>
    <t>The list of employees is retrieved from Payroll of Aug-2017 including all New Hires in Aug-2017</t>
  </si>
  <si>
    <t>The employee's service duration, counted by calendar month, commencing on the date of his/her probation (or employment date in case probation is exempt), up to Jun-17</t>
  </si>
  <si>
    <r>
      <t xml:space="preserve">Department managers or managers in charge of salary review should catogorize the pay rise reasons:
</t>
    </r>
    <r>
      <rPr>
        <b/>
        <sz val="10"/>
        <rFont val="Arial"/>
        <family val="2"/>
      </rPr>
      <t xml:space="preserve">
Promotion raise due to replacement</t>
    </r>
    <r>
      <rPr>
        <sz val="10"/>
        <rFont val="Arial"/>
        <family val="2"/>
      </rPr>
      <t xml:space="preserve">: This refers to the pay rise for appointing an employee to fill a vacancy left by another who leaves the position, and filling that vacancy requires a </t>
    </r>
    <r>
      <rPr>
        <u/>
        <sz val="10"/>
        <rFont val="Arial"/>
        <family val="2"/>
      </rPr>
      <t>change of job scope</t>
    </r>
    <r>
      <rPr>
        <sz val="10"/>
        <rFont val="Arial"/>
        <family val="2"/>
      </rPr>
      <t xml:space="preserve">, such as: from Junior to Senior, from non-management to management.
</t>
    </r>
    <r>
      <rPr>
        <i/>
        <sz val="10"/>
        <rFont val="Arial"/>
        <family val="2"/>
      </rPr>
      <t xml:space="preserve">-   Employee A is PRG lead and leaves the studio; employee B, who is a senior programmer, is promoted to PRG Lead to replace A. </t>
    </r>
    <r>
      <rPr>
        <sz val="10"/>
        <rFont val="Calibri"/>
        <family val="2"/>
      </rPr>
      <t>→</t>
    </r>
    <r>
      <rPr>
        <i/>
        <sz val="10"/>
        <rFont val="Arial"/>
        <family val="2"/>
      </rPr>
      <t xml:space="preserve"> That is a replacement.
</t>
    </r>
    <r>
      <rPr>
        <sz val="10"/>
        <rFont val="Arial"/>
        <family val="2"/>
      </rPr>
      <t xml:space="preserve">
</t>
    </r>
    <r>
      <rPr>
        <b/>
        <sz val="10"/>
        <rFont val="Arial"/>
        <family val="2"/>
      </rPr>
      <t>Promotion raise due to New Organization</t>
    </r>
    <r>
      <rPr>
        <sz val="10"/>
        <rFont val="Arial"/>
        <family val="2"/>
      </rPr>
      <t xml:space="preserve">: New organization raise refers to the pay rise due to new team added, or change in the organization which requires creation of new positions. 
</t>
    </r>
    <r>
      <rPr>
        <i/>
        <sz val="10"/>
        <rFont val="Arial"/>
        <family val="2"/>
      </rPr>
      <t xml:space="preserve">Ex: A new QA team is set up upon HQ's request. We need 1 lead and 2 seniors to structure the team, so 3 employees are promoted to those positions for that reason
That team needs also a QA checklist specialist, and a tester is qualified for that post. His salary is then adjusted for the new post required for that team.
</t>
    </r>
    <r>
      <rPr>
        <sz val="10"/>
        <rFont val="Arial"/>
        <family val="2"/>
      </rPr>
      <t xml:space="preserve">
</t>
    </r>
    <r>
      <rPr>
        <b/>
        <sz val="10"/>
        <rFont val="Arial"/>
        <family val="2"/>
      </rPr>
      <t>Other promotion raise</t>
    </r>
    <r>
      <rPr>
        <sz val="10"/>
        <rFont val="Arial"/>
        <family val="2"/>
      </rPr>
      <t xml:space="preserve">: This refers to the pay rise for all other types of promotion not for replacement or new organization as mentioned above.
</t>
    </r>
    <r>
      <rPr>
        <b/>
        <sz val="10"/>
        <rFont val="Arial"/>
        <family val="2"/>
      </rPr>
      <t>Performance raise</t>
    </r>
    <r>
      <rPr>
        <sz val="10"/>
        <rFont val="Arial"/>
        <family val="2"/>
      </rPr>
      <t xml:space="preserve">: Performance raise is granted to eligible employees based upon their job performance, generally evidenced by the evaluation result.
</t>
    </r>
    <r>
      <rPr>
        <b/>
        <sz val="10"/>
        <rFont val="Arial"/>
        <family val="2"/>
      </rPr>
      <t>Upward adjustment</t>
    </r>
    <r>
      <rPr>
        <sz val="10"/>
        <rFont val="Arial"/>
        <family val="2"/>
      </rPr>
      <t xml:space="preserve">: This refers to the pay increase that does not belong to any other types of increase listed above, for example, equity adjustment, adjustment due to the increase of regional minimum salary, or adjustment of salaries lower than the Grid
</t>
    </r>
    <r>
      <rPr>
        <b/>
        <sz val="10"/>
        <rFont val="Arial"/>
        <family val="2"/>
      </rPr>
      <t xml:space="preserve">
Reallocation raise: </t>
    </r>
    <r>
      <rPr>
        <sz val="10"/>
        <rFont val="Arial"/>
        <family val="2"/>
      </rPr>
      <t>Reallocation refers to the fact that the employee changes completely the job, ex from QA to GD, where different skillset is required, and a different grid is applied.</t>
    </r>
  </si>
  <si>
    <t>Top Manager</t>
  </si>
  <si>
    <t>Manager</t>
  </si>
  <si>
    <t>Lead</t>
  </si>
  <si>
    <t>Supervisor</t>
  </si>
  <si>
    <t>Senior</t>
  </si>
  <si>
    <t>Junior 2</t>
  </si>
  <si>
    <t>Junior 1</t>
  </si>
  <si>
    <t>Expert</t>
  </si>
  <si>
    <t>Proposed new gross Base</t>
  </si>
  <si>
    <t>The last gross base of replaced staff when he/she is still in the position which is going to be replaced.</t>
  </si>
  <si>
    <t>Proposal of new gross base salary in local currency to be effective as from Sep-16. If there is no rise, please put the same salary as Aug-16. Please do not leave it blank.</t>
  </si>
  <si>
    <t>f. The resigners who do not have any working day during the month, but are still on the payroll for other kind of pay =&gt; their gross base is 0.</t>
  </si>
  <si>
    <t>New gross base (VND)</t>
  </si>
  <si>
    <t>Last gross base of Replaced staff</t>
  </si>
  <si>
    <t>a. For employees in probation with probation salary =&gt; we take their full post-probation salary</t>
  </si>
  <si>
    <t>c. For the employees in trial period (for a new position) having trial salary and Responsibility Allowance =&gt; we take their current salary in trial.</t>
  </si>
  <si>
    <t>DAD</t>
  </si>
  <si>
    <t>Average Salary in Aug-17</t>
  </si>
  <si>
    <t>Average Salary Budget</t>
  </si>
  <si>
    <t>Salary increase budget</t>
  </si>
  <si>
    <t>HC in Aug-17</t>
  </si>
  <si>
    <t>Remain budget</t>
  </si>
  <si>
    <t>Priority</t>
  </si>
  <si>
    <t>PRG Programmer</t>
  </si>
  <si>
    <t>PRG Senior Programmer</t>
  </si>
  <si>
    <t>PRG Programmer Team Lead</t>
  </si>
  <si>
    <t>`</t>
  </si>
  <si>
    <t>Nguyễn Minh Viện</t>
  </si>
  <si>
    <t>DAD100709007</t>
  </si>
  <si>
    <t>Oct-17 (VND)
Gross base</t>
  </si>
  <si>
    <t>PRG Programmer Division Lead</t>
  </si>
  <si>
    <t>DAD110208002</t>
  </si>
  <si>
    <t>Từ Đình Tấn</t>
  </si>
  <si>
    <t>PRG Programmer Technical Lead</t>
  </si>
  <si>
    <t>DAD101025002</t>
  </si>
  <si>
    <t>Hoàng Xuân Khánh</t>
  </si>
  <si>
    <t>DAD110524018</t>
  </si>
  <si>
    <t>Đoàn Minh Tuấn</t>
  </si>
  <si>
    <t>DAD100818004</t>
  </si>
  <si>
    <t>Võ Văn Lợi</t>
  </si>
  <si>
    <t>Super good performance in working with Automation</t>
  </si>
  <si>
    <t>DAD130812003</t>
  </si>
  <si>
    <t>Phạm Thị Hằng</t>
  </si>
  <si>
    <t>Repace for Dinh Ba Tri who will be moved to production team</t>
  </si>
  <si>
    <t>DAD110225004</t>
  </si>
  <si>
    <t>Trương Quang Thanh 2</t>
  </si>
  <si>
    <t>DAD130812004</t>
  </si>
  <si>
    <t>Nguyễn Quốc Hoàng Vi</t>
  </si>
  <si>
    <t>DAD120423001</t>
  </si>
  <si>
    <t>Nguyễn Đức Quý 2</t>
  </si>
  <si>
    <t>PRG Programmer Supervisor</t>
  </si>
  <si>
    <t>DAD160804004</t>
  </si>
  <si>
    <t>Tiêu Đình Hưởng</t>
  </si>
  <si>
    <t>Very high performance, Young member with enthusiasm on researching/coding challenge organizer &amp; have new ideas to improve team</t>
  </si>
  <si>
    <t>DAD160919001</t>
  </si>
  <si>
    <t>Nguyễn Trọng Công</t>
  </si>
  <si>
    <t>DAD110701004</t>
  </si>
  <si>
    <t>Huỳnh Văn Bình</t>
  </si>
  <si>
    <t>Youngest Windows PRG supervisor, dare to take any project</t>
  </si>
  <si>
    <t>DAD130403002</t>
  </si>
  <si>
    <t>Trần Đình Triều</t>
  </si>
  <si>
    <t>DAD141014004</t>
  </si>
  <si>
    <t>Nguyễn Đông Nin</t>
  </si>
  <si>
    <t>Key developer of A8 project (A8 is heavy 3D project)</t>
  </si>
  <si>
    <t>DAD100928001</t>
  </si>
  <si>
    <t>Ngô Thanh Trung</t>
  </si>
  <si>
    <t xml:space="preserve">Work with number of resource lowest in Windows, Tend to support Tan on the Coding challenge program on Windows side, Trung has good skills &amp; is the one who Tan can trust </t>
  </si>
  <si>
    <t>ANDROID HD+</t>
  </si>
  <si>
    <t>PRG Technology Expert</t>
  </si>
  <si>
    <t>PRG Programmer Project Lead</t>
  </si>
  <si>
    <t>PRG Programmer Trainer</t>
  </si>
  <si>
    <t>DAD100908001</t>
  </si>
  <si>
    <t>Trần Phước Thân</t>
  </si>
  <si>
    <t>DAD100621002</t>
  </si>
  <si>
    <t>Nguyễn Văn Quyền</t>
  </si>
  <si>
    <t>Supervisor in creation project and showing good performance, current salary is low</t>
  </si>
  <si>
    <t>Supervisor in PHD but current salary is low comapre with other Sup</t>
  </si>
  <si>
    <t>DAD150527003</t>
  </si>
  <si>
    <t>Lê Văn Hiếu</t>
  </si>
  <si>
    <t>Replace for Vo Nhu Ut to take division lead in PocketHD. Since PHD is big division with a lot of challenge &amp; division lead should be higher salary compare with Project Lead (To Chi Thanh) =&gt; so we need to consider "out of rule" for this case</t>
  </si>
  <si>
    <t>Replace for Vo Nhu Ut in HRP. Since HRP is a division, so we need to update the level for Khanh to be division lead. In next period, Khanh will focus on resource development (prepare HRP devs to work with C++ project)</t>
  </si>
  <si>
    <t>Replace for Nguyen Hoang Tam. Tan already working as Windows division lead for some months recently, so no need a probation. His strong point is technical skill and mindset of leader to take care members</t>
  </si>
  <si>
    <t xml:space="preserve">Replace for Duong Thanh Hop. Good knowledge &amp; experience in both Windows &amp; Android, showing good performance at the time of working in RnD. Mindset of leader is improved </t>
  </si>
  <si>
    <t>Talent dev, raise to keep. Quy is main-backup for HRP Division Lead. His salary is low comapre with the level / ability / contribution</t>
  </si>
  <si>
    <t>Nguyễn Xuân Thịnh</t>
  </si>
  <si>
    <t>SAI090930008</t>
  </si>
  <si>
    <t>Replace for Nguyen Minh Vien to become Project Lead C++</t>
  </si>
  <si>
    <t>Replace for Nguyen Xuan Thinh to become Technology Expert</t>
  </si>
  <si>
    <t>Replace for Doan Minh Tuan, Very good performance and ready with any challenge, potential to be talent</t>
  </si>
  <si>
    <t>DAD100818003</t>
  </si>
  <si>
    <t>Lê Quang Quốc Sơn</t>
  </si>
  <si>
    <t>WIN-WP</t>
  </si>
  <si>
    <t>Replace for Tu Dinh Tan to become Project Lead</t>
  </si>
  <si>
    <t xml:space="preserve">Replace for Truong Quang Thanh, Very good performance and was delayed promotion for long time due to limit of budget </t>
  </si>
  <si>
    <t>Replace for Le Hong Son</t>
  </si>
  <si>
    <t>Replace for Tran Dinh Trieu. He is Talent dev, great performance. Need to keep. He is the best one with 30/30 scores in C++ Quiz Contest</t>
  </si>
  <si>
    <t>DAD140311009</t>
  </si>
  <si>
    <t>Trần Hữu Ngọc Nhân</t>
  </si>
  <si>
    <t>Replace for Pham Van Dung</t>
  </si>
  <si>
    <t>DAD160701011</t>
  </si>
  <si>
    <t>Trần Thanh Phong</t>
  </si>
  <si>
    <t>Replace for Nguyen Van Phat</t>
  </si>
  <si>
    <t>DAD100709003</t>
  </si>
  <si>
    <t>Phạm Thanh Hoàng Thọ</t>
  </si>
  <si>
    <t>Replace for Ha Thi Cam Lai</t>
  </si>
  <si>
    <t>DAD110613004</t>
  </si>
  <si>
    <t>Hồ Văn Khoa</t>
  </si>
  <si>
    <t>Replace for Pham Thanh Hoang Tho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</si>
</sst>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409]d\-mmm\-yy;@"/>
    <numFmt numFmtId="165" formatCode="_(* #,##0_);_(* \(#,##0\);_(* &quot;-&quot;??_);_(@_)"/>
    <numFmt numFmtId="166" formatCode="mmm\-yyyy"/>
    <numFmt numFmtId="167" formatCode="mm/yyyy"/>
    <numFmt numFmtId="168" formatCode="_(* #,##0_);_(* \(#,##0\);_(* &quot;-&quot;?_);_(@_)"/>
  </numFmts>
  <fonts count="27" x14ac:knownFonts="1">
    <font>
      <sz val="11"/>
      <color theme="1"/>
      <name val="Calibri"/>
      <family val="2"/>
      <scheme val="minor"/>
    </font>
    <font>
      <sz val="11"/>
      <color theme="1"/>
      <name val="Calibri"/>
      <family val="2"/>
      <scheme val="minor"/>
    </font>
    <font>
      <u/>
      <sz val="10"/>
      <color indexed="12"/>
      <name val="Arial"/>
      <family val="2"/>
    </font>
    <font>
      <b/>
      <sz val="10"/>
      <name val="Arial"/>
      <family val="2"/>
    </font>
    <font>
      <sz val="10"/>
      <name val="Arial"/>
      <family val="2"/>
    </font>
    <font>
      <sz val="10"/>
      <color theme="1"/>
      <name val="Arial"/>
      <family val="2"/>
    </font>
    <font>
      <sz val="10"/>
      <color theme="0"/>
      <name val="Arial"/>
      <family val="2"/>
    </font>
    <font>
      <sz val="9"/>
      <color theme="1" tint="0.499984740745262"/>
      <name val="Arial"/>
      <family val="2"/>
    </font>
    <font>
      <b/>
      <i/>
      <sz val="10"/>
      <name val="Arial"/>
      <family val="2"/>
    </font>
    <font>
      <sz val="9"/>
      <name val="Arial"/>
      <family val="2"/>
    </font>
    <font>
      <i/>
      <sz val="8"/>
      <color theme="1" tint="0.249977111117893"/>
      <name val="Arial"/>
      <family val="2"/>
    </font>
    <font>
      <sz val="8"/>
      <color theme="1"/>
      <name val="Arial"/>
      <family val="2"/>
    </font>
    <font>
      <sz val="10"/>
      <name val="Arial"/>
      <family val="2"/>
    </font>
    <font>
      <b/>
      <i/>
      <sz val="14"/>
      <color rgb="FF0000CC"/>
      <name val="Arial"/>
      <family val="2"/>
    </font>
    <font>
      <b/>
      <i/>
      <sz val="16"/>
      <color rgb="FF0000CC"/>
      <name val="Arial"/>
      <family val="2"/>
    </font>
    <font>
      <i/>
      <sz val="10"/>
      <name val="Arial"/>
      <family val="2"/>
    </font>
    <font>
      <u/>
      <sz val="10"/>
      <name val="Arial"/>
      <family val="2"/>
    </font>
    <font>
      <sz val="10"/>
      <name val="Calibri"/>
      <family val="2"/>
    </font>
    <font>
      <i/>
      <sz val="10"/>
      <color rgb="FFFF0000"/>
      <name val="Arial"/>
      <family val="2"/>
    </font>
    <font>
      <b/>
      <sz val="9"/>
      <color indexed="81"/>
      <name val="Tahoma"/>
      <family val="2"/>
    </font>
    <font>
      <sz val="9"/>
      <color indexed="81"/>
      <name val="Tahoma"/>
      <family val="2"/>
    </font>
    <font>
      <i/>
      <sz val="10"/>
      <color theme="0"/>
      <name val="Arial"/>
      <family val="2"/>
    </font>
    <font>
      <b/>
      <sz val="10"/>
      <color theme="0"/>
      <name val="Arial"/>
      <family val="2"/>
    </font>
    <font>
      <b/>
      <sz val="18"/>
      <name val="Arial"/>
      <family val="2"/>
    </font>
    <font>
      <b/>
      <sz val="14"/>
      <name val="Arial"/>
      <family val="2"/>
    </font>
    <font>
      <sz val="11"/>
      <color indexed="8"/>
      <name val="Calibri"/>
      <family val="2"/>
    </font>
    <font>
      <sz val="9"/>
      <color indexed="8"/>
      <name val="Arial"/>
      <family val="2"/>
    </font>
  </fonts>
  <fills count="9">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8"/>
        <bgColor indexed="64"/>
      </patternFill>
    </fill>
    <fill>
      <patternFill patternType="solid">
        <fgColor theme="9" tint="-0.249977111117893"/>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164" fontId="0" fillId="0" borderId="0"/>
    <xf numFmtId="43" fontId="1" fillId="0" borderId="0" applyFont="0" applyFill="0" applyBorder="0" applyAlignment="0" applyProtection="0"/>
    <xf numFmtId="9" fontId="1" fillId="0" borderId="0" applyFont="0" applyFill="0" applyBorder="0" applyAlignment="0" applyProtection="0"/>
    <xf numFmtId="164" fontId="2" fillId="0" borderId="0" applyNumberFormat="0" applyFill="0" applyBorder="0" applyAlignment="0" applyProtection="0">
      <alignment vertical="top"/>
      <protection locked="0"/>
    </xf>
    <xf numFmtId="9" fontId="4" fillId="0" borderId="0" applyFont="0" applyFill="0" applyBorder="0" applyAlignment="0" applyProtection="0"/>
    <xf numFmtId="164" fontId="4" fillId="0" borderId="0"/>
    <xf numFmtId="164" fontId="12" fillId="0" borderId="0"/>
    <xf numFmtId="164" fontId="4" fillId="0" borderId="0"/>
    <xf numFmtId="164" fontId="25" fillId="0" borderId="0">
      <alignment vertical="center"/>
    </xf>
  </cellStyleXfs>
  <cellXfs count="115">
    <xf numFmtId="164" fontId="0" fillId="0" borderId="0" xfId="0"/>
    <xf numFmtId="164" fontId="5" fillId="0" borderId="0" xfId="0" applyFont="1"/>
    <xf numFmtId="164" fontId="4" fillId="0" borderId="1" xfId="0" applyFont="1" applyFill="1" applyBorder="1" applyAlignment="1" applyProtection="1">
      <alignment horizontal="center" vertical="center"/>
      <protection locked="0"/>
    </xf>
    <xf numFmtId="164" fontId="4" fillId="0" borderId="1" xfId="0" applyFont="1" applyBorder="1" applyAlignment="1" applyProtection="1">
      <alignment vertical="center"/>
      <protection locked="0"/>
    </xf>
    <xf numFmtId="164" fontId="4" fillId="0" borderId="1" xfId="0" applyFont="1" applyFill="1" applyBorder="1" applyAlignment="1" applyProtection="1">
      <alignment vertical="center"/>
      <protection locked="0"/>
    </xf>
    <xf numFmtId="164" fontId="4" fillId="0" borderId="1" xfId="0" applyFont="1" applyFill="1" applyBorder="1" applyAlignment="1" applyProtection="1">
      <alignment horizontal="left" vertical="center"/>
      <protection locked="0"/>
    </xf>
    <xf numFmtId="164" fontId="4" fillId="2" borderId="1" xfId="0" applyFont="1" applyFill="1" applyBorder="1" applyAlignment="1" applyProtection="1">
      <alignment vertical="center"/>
      <protection locked="0"/>
    </xf>
    <xf numFmtId="164" fontId="4" fillId="0" borderId="1" xfId="0" applyFont="1" applyBorder="1" applyAlignment="1" applyProtection="1">
      <alignment horizontal="left" vertical="center"/>
      <protection locked="0"/>
    </xf>
    <xf numFmtId="2" fontId="4" fillId="3" borderId="1" xfId="0" applyNumberFormat="1" applyFont="1" applyFill="1" applyBorder="1" applyAlignment="1" applyProtection="1">
      <alignment horizontal="center" vertical="center"/>
      <protection locked="0"/>
    </xf>
    <xf numFmtId="164" fontId="4" fillId="0" borderId="1" xfId="0" applyNumberFormat="1" applyFont="1" applyFill="1" applyBorder="1" applyAlignment="1" applyProtection="1">
      <alignment horizontal="left" vertical="center"/>
      <protection locked="0"/>
    </xf>
    <xf numFmtId="165" fontId="4" fillId="0" borderId="1" xfId="1" applyNumberFormat="1" applyFont="1" applyFill="1" applyBorder="1" applyAlignment="1" applyProtection="1">
      <alignment horizontal="center" vertical="center"/>
      <protection locked="0"/>
    </xf>
    <xf numFmtId="164" fontId="3" fillId="4" borderId="1" xfId="3" applyFont="1" applyFill="1" applyBorder="1" applyAlignment="1" applyProtection="1">
      <alignment horizontal="center" vertical="center" wrapText="1"/>
      <protection locked="0"/>
    </xf>
    <xf numFmtId="164" fontId="4" fillId="0" borderId="1" xfId="1" applyNumberFormat="1" applyFont="1" applyFill="1" applyBorder="1" applyAlignment="1" applyProtection="1">
      <alignment horizontal="center" vertical="center"/>
      <protection locked="0"/>
    </xf>
    <xf numFmtId="164" fontId="4" fillId="0" borderId="1" xfId="0" applyNumberFormat="1" applyFont="1" applyBorder="1" applyAlignment="1" applyProtection="1">
      <alignment horizontal="right" vertical="center"/>
      <protection locked="0"/>
    </xf>
    <xf numFmtId="164" fontId="6" fillId="0" borderId="0" xfId="0" applyFont="1"/>
    <xf numFmtId="164" fontId="7" fillId="0" borderId="0" xfId="0" applyFont="1" applyFill="1" applyBorder="1" applyAlignment="1" applyProtection="1">
      <alignment vertical="center"/>
      <protection locked="0"/>
    </xf>
    <xf numFmtId="15" fontId="4" fillId="0" borderId="0" xfId="0" applyNumberFormat="1" applyFont="1" applyFill="1" applyBorder="1" applyAlignment="1" applyProtection="1">
      <alignment vertical="center"/>
      <protection locked="0"/>
    </xf>
    <xf numFmtId="164" fontId="4" fillId="0" borderId="0" xfId="0" applyFont="1"/>
    <xf numFmtId="165" fontId="4" fillId="0" borderId="1" xfId="1" applyNumberFormat="1" applyFont="1" applyFill="1" applyBorder="1" applyAlignment="1" applyProtection="1">
      <alignment vertical="center"/>
      <protection locked="0"/>
    </xf>
    <xf numFmtId="167" fontId="4" fillId="0" borderId="1" xfId="1" applyNumberFormat="1" applyFont="1" applyFill="1" applyBorder="1" applyAlignment="1" applyProtection="1">
      <alignment horizontal="center" vertical="center"/>
      <protection locked="0"/>
    </xf>
    <xf numFmtId="164" fontId="5" fillId="0" borderId="0" xfId="0" applyFont="1" applyAlignment="1"/>
    <xf numFmtId="164" fontId="9" fillId="0" borderId="1" xfId="0" applyFont="1" applyBorder="1" applyAlignment="1" applyProtection="1">
      <alignment horizontal="left" vertical="center"/>
      <protection locked="0"/>
    </xf>
    <xf numFmtId="164" fontId="9" fillId="0" borderId="1" xfId="0" applyNumberFormat="1" applyFont="1" applyFill="1" applyBorder="1" applyAlignment="1" applyProtection="1">
      <alignment horizontal="left" vertical="center"/>
      <protection locked="0"/>
    </xf>
    <xf numFmtId="165" fontId="9" fillId="0" borderId="1" xfId="1" applyNumberFormat="1" applyFont="1" applyFill="1" applyBorder="1" applyAlignment="1" applyProtection="1">
      <alignment horizontal="left" vertical="center"/>
      <protection locked="0"/>
    </xf>
    <xf numFmtId="164" fontId="5" fillId="0" borderId="0" xfId="0" applyFont="1" applyAlignment="1">
      <alignment vertical="center" wrapText="1"/>
    </xf>
    <xf numFmtId="2" fontId="4" fillId="0" borderId="0" xfId="0" applyNumberFormat="1" applyFont="1"/>
    <xf numFmtId="9" fontId="5" fillId="0" borderId="0" xfId="2" applyFont="1"/>
    <xf numFmtId="164" fontId="10" fillId="5" borderId="1" xfId="0" applyFont="1" applyFill="1" applyBorder="1" applyAlignment="1" applyProtection="1">
      <alignment horizontal="center" vertical="center" wrapText="1"/>
      <protection locked="0"/>
    </xf>
    <xf numFmtId="9" fontId="10" fillId="5" borderId="1" xfId="2" applyFont="1" applyFill="1" applyBorder="1" applyAlignment="1" applyProtection="1">
      <alignment horizontal="center" vertical="center" wrapText="1"/>
      <protection locked="0"/>
    </xf>
    <xf numFmtId="164" fontId="10" fillId="5" borderId="1" xfId="0" applyNumberFormat="1" applyFont="1" applyFill="1" applyBorder="1" applyAlignment="1" applyProtection="1">
      <alignment horizontal="center" vertical="center" wrapText="1"/>
      <protection locked="0"/>
    </xf>
    <xf numFmtId="164" fontId="10" fillId="5" borderId="2" xfId="0" applyNumberFormat="1" applyFont="1" applyFill="1" applyBorder="1" applyAlignment="1" applyProtection="1">
      <alignment horizontal="center" vertical="center" wrapText="1"/>
      <protection locked="0"/>
    </xf>
    <xf numFmtId="164" fontId="5" fillId="0" borderId="1" xfId="0" applyFont="1" applyBorder="1" applyAlignment="1">
      <alignment vertical="center"/>
    </xf>
    <xf numFmtId="164" fontId="12" fillId="2" borderId="0" xfId="6" applyFill="1" applyAlignment="1">
      <alignment vertical="top"/>
    </xf>
    <xf numFmtId="164" fontId="12" fillId="2" borderId="0" xfId="6" applyFill="1"/>
    <xf numFmtId="164" fontId="13" fillId="2" borderId="0" xfId="6" applyFont="1" applyFill="1" applyAlignment="1">
      <alignment vertical="top"/>
    </xf>
    <xf numFmtId="164" fontId="14" fillId="2" borderId="0" xfId="6" applyFont="1" applyFill="1" applyAlignment="1">
      <alignment vertical="top"/>
    </xf>
    <xf numFmtId="164" fontId="12" fillId="2" borderId="5" xfId="6" applyFill="1" applyBorder="1" applyAlignment="1">
      <alignment vertical="top"/>
    </xf>
    <xf numFmtId="164" fontId="12" fillId="2" borderId="6" xfId="6" applyFill="1" applyBorder="1" applyAlignment="1">
      <alignment vertical="top"/>
    </xf>
    <xf numFmtId="164" fontId="12" fillId="2" borderId="7" xfId="6" applyFill="1" applyBorder="1" applyAlignment="1">
      <alignment vertical="top"/>
    </xf>
    <xf numFmtId="164" fontId="3" fillId="2" borderId="8" xfId="6" applyFont="1" applyFill="1" applyBorder="1" applyAlignment="1">
      <alignment vertical="top"/>
    </xf>
    <xf numFmtId="164" fontId="12" fillId="2" borderId="8" xfId="6" applyFill="1" applyBorder="1" applyAlignment="1">
      <alignment vertical="top"/>
    </xf>
    <xf numFmtId="164" fontId="12" fillId="2" borderId="0" xfId="6" applyFill="1" applyBorder="1" applyAlignment="1">
      <alignment vertical="top"/>
    </xf>
    <xf numFmtId="164" fontId="12" fillId="2" borderId="9" xfId="6" applyFill="1" applyBorder="1" applyAlignment="1">
      <alignment vertical="top"/>
    </xf>
    <xf numFmtId="164" fontId="4" fillId="2" borderId="0" xfId="6" applyFont="1" applyFill="1" applyBorder="1" applyAlignment="1">
      <alignment vertical="top"/>
    </xf>
    <xf numFmtId="164" fontId="4" fillId="2" borderId="9" xfId="6" applyFont="1" applyFill="1" applyBorder="1" applyAlignment="1">
      <alignment vertical="top"/>
    </xf>
    <xf numFmtId="164" fontId="4" fillId="2" borderId="0" xfId="6" applyFont="1" applyFill="1"/>
    <xf numFmtId="164" fontId="15" fillId="0" borderId="0" xfId="6" applyFont="1" applyFill="1" applyBorder="1" applyAlignment="1">
      <alignment vertical="top"/>
    </xf>
    <xf numFmtId="164" fontId="15" fillId="2" borderId="0" xfId="6" applyFont="1" applyFill="1" applyBorder="1" applyAlignment="1">
      <alignment vertical="top"/>
    </xf>
    <xf numFmtId="164" fontId="4" fillId="2" borderId="0" xfId="6" applyFont="1" applyFill="1" applyBorder="1" applyAlignment="1">
      <alignment horizontal="left" vertical="top" wrapText="1"/>
    </xf>
    <xf numFmtId="164" fontId="4" fillId="2" borderId="9" xfId="6" applyFont="1" applyFill="1" applyBorder="1" applyAlignment="1">
      <alignment horizontal="left" vertical="top" wrapText="1"/>
    </xf>
    <xf numFmtId="164" fontId="18" fillId="2" borderId="0" xfId="6" applyFont="1" applyFill="1" applyBorder="1" applyAlignment="1">
      <alignment horizontal="left" vertical="top"/>
    </xf>
    <xf numFmtId="164" fontId="3" fillId="2" borderId="8" xfId="6" applyFont="1" applyFill="1" applyBorder="1" applyAlignment="1">
      <alignment vertical="top" wrapText="1"/>
    </xf>
    <xf numFmtId="164" fontId="12" fillId="2" borderId="10" xfId="6" applyFill="1" applyBorder="1" applyAlignment="1">
      <alignment vertical="top"/>
    </xf>
    <xf numFmtId="164" fontId="12" fillId="2" borderId="11" xfId="6" applyFill="1" applyBorder="1" applyAlignment="1">
      <alignment vertical="top"/>
    </xf>
    <xf numFmtId="164" fontId="12" fillId="2" borderId="12" xfId="6" applyFill="1" applyBorder="1" applyAlignment="1">
      <alignment vertical="top"/>
    </xf>
    <xf numFmtId="167" fontId="7" fillId="0" borderId="0" xfId="0" applyNumberFormat="1" applyFont="1" applyFill="1" applyBorder="1" applyAlignment="1" applyProtection="1">
      <alignment vertical="center"/>
      <protection locked="0"/>
    </xf>
    <xf numFmtId="165" fontId="4" fillId="0" borderId="1" xfId="1" applyNumberFormat="1" applyFont="1" applyBorder="1"/>
    <xf numFmtId="10" fontId="4" fillId="0" borderId="1" xfId="2" applyNumberFormat="1" applyFont="1" applyBorder="1"/>
    <xf numFmtId="164" fontId="21" fillId="0" borderId="0" xfId="0" applyNumberFormat="1" applyFont="1" applyFill="1" applyBorder="1" applyAlignment="1" applyProtection="1">
      <alignment horizontal="center" vertical="center"/>
      <protection locked="0"/>
    </xf>
    <xf numFmtId="164" fontId="5" fillId="0" borderId="0" xfId="0" applyFont="1" applyAlignment="1">
      <alignment horizontal="center" vertical="center"/>
    </xf>
    <xf numFmtId="164" fontId="11" fillId="0" borderId="0" xfId="0" applyFont="1" applyAlignment="1">
      <alignment horizontal="center"/>
    </xf>
    <xf numFmtId="164" fontId="23" fillId="0" borderId="0" xfId="0" applyFont="1" applyProtection="1">
      <protection locked="0"/>
    </xf>
    <xf numFmtId="164" fontId="24" fillId="0" borderId="0" xfId="0" applyFont="1" applyProtection="1">
      <protection locked="0"/>
    </xf>
    <xf numFmtId="164" fontId="2" fillId="4" borderId="1" xfId="3" applyFill="1" applyBorder="1" applyAlignment="1" applyProtection="1">
      <alignment horizontal="center" vertical="center" wrapText="1"/>
      <protection locked="0"/>
    </xf>
    <xf numFmtId="164" fontId="22" fillId="6" borderId="1" xfId="0" applyFont="1" applyFill="1" applyBorder="1" applyAlignment="1">
      <alignment horizontal="center" vertical="center" wrapText="1"/>
    </xf>
    <xf numFmtId="164" fontId="6" fillId="0" borderId="0" xfId="0" applyFont="1" applyAlignment="1">
      <alignment wrapText="1"/>
    </xf>
    <xf numFmtId="15" fontId="4" fillId="0" borderId="0" xfId="0" applyNumberFormat="1" applyFont="1" applyFill="1" applyBorder="1" applyAlignment="1" applyProtection="1">
      <alignment vertical="center" wrapText="1"/>
      <protection locked="0"/>
    </xf>
    <xf numFmtId="164" fontId="4" fillId="0" borderId="0" xfId="0" applyFont="1" applyAlignment="1">
      <alignment wrapText="1"/>
    </xf>
    <xf numFmtId="2" fontId="4" fillId="0" borderId="0" xfId="0" applyNumberFormat="1" applyFont="1" applyAlignment="1">
      <alignment wrapText="1"/>
    </xf>
    <xf numFmtId="166" fontId="3" fillId="0" borderId="4" xfId="0" applyNumberFormat="1" applyFont="1" applyBorder="1" applyAlignment="1">
      <alignment horizontal="center"/>
    </xf>
    <xf numFmtId="164" fontId="5" fillId="0" borderId="0" xfId="0" applyFont="1" applyAlignment="1">
      <alignment horizontal="center"/>
    </xf>
    <xf numFmtId="164" fontId="6" fillId="0" borderId="0" xfId="0" applyFont="1" applyAlignment="1">
      <alignment horizontal="center" wrapText="1"/>
    </xf>
    <xf numFmtId="164" fontId="6" fillId="0" borderId="0" xfId="0" applyFont="1" applyAlignment="1">
      <alignment horizontal="center"/>
    </xf>
    <xf numFmtId="164" fontId="4" fillId="0" borderId="0" xfId="0" applyFont="1" applyAlignment="1">
      <alignment horizontal="center"/>
    </xf>
    <xf numFmtId="9" fontId="4" fillId="0" borderId="1" xfId="2" applyFont="1" applyFill="1" applyBorder="1" applyAlignment="1" applyProtection="1">
      <alignment horizontal="center" vertical="center"/>
      <protection locked="0"/>
    </xf>
    <xf numFmtId="165" fontId="5" fillId="0" borderId="0" xfId="0" applyNumberFormat="1" applyFont="1"/>
    <xf numFmtId="168" fontId="5" fillId="0" borderId="1" xfId="0" applyNumberFormat="1" applyFont="1" applyBorder="1"/>
    <xf numFmtId="164" fontId="5" fillId="0" borderId="1" xfId="0" applyFont="1" applyBorder="1"/>
    <xf numFmtId="165" fontId="5" fillId="0" borderId="1" xfId="0" applyNumberFormat="1" applyFont="1" applyBorder="1"/>
    <xf numFmtId="14" fontId="5" fillId="0" borderId="0" xfId="0" applyNumberFormat="1" applyFont="1"/>
    <xf numFmtId="14" fontId="6" fillId="0" borderId="0" xfId="0" applyNumberFormat="1" applyFont="1" applyAlignment="1">
      <alignment wrapText="1"/>
    </xf>
    <xf numFmtId="14" fontId="6" fillId="0" borderId="0" xfId="0" applyNumberFormat="1" applyFont="1"/>
    <xf numFmtId="14" fontId="4" fillId="0" borderId="0" xfId="0" applyNumberFormat="1" applyFont="1"/>
    <xf numFmtId="14" fontId="5" fillId="0" borderId="0" xfId="0" applyNumberFormat="1" applyFont="1" applyAlignment="1">
      <alignment horizontal="center" vertical="center"/>
    </xf>
    <xf numFmtId="14" fontId="11" fillId="0" borderId="0" xfId="0" applyNumberFormat="1" applyFont="1" applyAlignment="1">
      <alignment horizontal="center"/>
    </xf>
    <xf numFmtId="164" fontId="22" fillId="7" borderId="1" xfId="0" applyFont="1" applyFill="1" applyBorder="1" applyAlignment="1">
      <alignment horizontal="center" vertical="center" wrapText="1"/>
    </xf>
    <xf numFmtId="15" fontId="26" fillId="0" borderId="1" xfId="8" applyNumberFormat="1" applyFont="1" applyFill="1" applyBorder="1" applyAlignment="1">
      <alignment horizontal="left" vertical="center" wrapText="1"/>
    </xf>
    <xf numFmtId="164" fontId="5" fillId="0" borderId="1" xfId="0" applyFont="1" applyBorder="1" applyAlignment="1">
      <alignment horizontal="center"/>
    </xf>
    <xf numFmtId="3" fontId="5" fillId="0" borderId="0" xfId="0" applyNumberFormat="1" applyFont="1"/>
    <xf numFmtId="1" fontId="4" fillId="0" borderId="1" xfId="0" applyNumberFormat="1" applyFont="1" applyFill="1" applyBorder="1" applyAlignment="1" applyProtection="1">
      <alignment horizontal="center" vertical="center"/>
      <protection locked="0"/>
    </xf>
    <xf numFmtId="9" fontId="4" fillId="8" borderId="1" xfId="2" applyFont="1" applyFill="1" applyBorder="1" applyAlignment="1" applyProtection="1">
      <alignment horizontal="center" vertical="center"/>
      <protection locked="0"/>
    </xf>
    <xf numFmtId="167" fontId="5" fillId="0" borderId="0" xfId="0" applyNumberFormat="1" applyFont="1" applyBorder="1" applyAlignment="1">
      <alignment horizontal="center"/>
    </xf>
    <xf numFmtId="167" fontId="4" fillId="0" borderId="0" xfId="1" applyNumberFormat="1" applyFont="1" applyFill="1" applyBorder="1" applyAlignment="1" applyProtection="1">
      <alignment horizontal="center" vertical="center"/>
      <protection locked="0"/>
    </xf>
    <xf numFmtId="167" fontId="5" fillId="0" borderId="1" xfId="0" applyNumberFormat="1" applyFont="1" applyBorder="1" applyAlignment="1">
      <alignment horizontal="center"/>
    </xf>
    <xf numFmtId="164" fontId="15" fillId="2" borderId="0" xfId="6" applyFont="1" applyFill="1" applyBorder="1" applyAlignment="1">
      <alignment horizontal="left" vertical="top" wrapText="1"/>
    </xf>
    <xf numFmtId="164" fontId="15" fillId="2" borderId="9" xfId="6" applyFont="1" applyFill="1" applyBorder="1" applyAlignment="1">
      <alignment horizontal="left" vertical="top" wrapText="1"/>
    </xf>
    <xf numFmtId="164" fontId="4" fillId="2" borderId="0" xfId="6" applyFont="1" applyFill="1" applyBorder="1" applyAlignment="1">
      <alignment horizontal="left" vertical="top" wrapText="1"/>
    </xf>
    <xf numFmtId="164" fontId="4" fillId="2" borderId="9" xfId="6" applyFont="1" applyFill="1" applyBorder="1" applyAlignment="1">
      <alignment horizontal="left" vertical="top" wrapText="1"/>
    </xf>
    <xf numFmtId="164" fontId="15" fillId="2" borderId="0" xfId="6" applyFont="1" applyFill="1" applyBorder="1" applyAlignment="1">
      <alignment horizontal="left"/>
    </xf>
    <xf numFmtId="164" fontId="15" fillId="2" borderId="9" xfId="6" applyFont="1" applyFill="1" applyBorder="1" applyAlignment="1">
      <alignment horizontal="left"/>
    </xf>
    <xf numFmtId="164" fontId="4" fillId="2" borderId="0" xfId="7" applyFont="1" applyFill="1" applyBorder="1" applyAlignment="1">
      <alignment horizontal="left" vertical="top" wrapText="1"/>
    </xf>
    <xf numFmtId="164" fontId="4" fillId="2" borderId="9" xfId="7" applyFont="1" applyFill="1" applyBorder="1" applyAlignment="1">
      <alignment horizontal="left" vertical="top" wrapText="1"/>
    </xf>
    <xf numFmtId="164" fontId="15" fillId="0" borderId="0" xfId="6" applyFont="1" applyFill="1" applyBorder="1" applyAlignment="1">
      <alignment horizontal="left" vertical="top" wrapText="1"/>
    </xf>
    <xf numFmtId="164" fontId="15" fillId="0" borderId="0" xfId="6" applyFont="1" applyFill="1" applyAlignment="1">
      <alignment horizontal="left" vertical="top" wrapText="1"/>
    </xf>
    <xf numFmtId="164" fontId="4" fillId="0" borderId="0" xfId="6" applyFont="1" applyFill="1" applyAlignment="1">
      <alignment horizontal="left" vertical="top" wrapText="1"/>
    </xf>
    <xf numFmtId="164" fontId="4" fillId="0" borderId="9" xfId="6" applyFont="1" applyFill="1" applyBorder="1" applyAlignment="1">
      <alignment horizontal="left" vertical="top" wrapText="1"/>
    </xf>
    <xf numFmtId="164" fontId="4" fillId="0" borderId="0" xfId="6" applyFont="1" applyFill="1" applyBorder="1" applyAlignment="1">
      <alignment horizontal="left" vertical="top" wrapText="1"/>
    </xf>
    <xf numFmtId="164" fontId="15" fillId="2" borderId="0" xfId="6" applyFont="1" applyFill="1" applyBorder="1" applyAlignment="1">
      <alignment horizontal="left" wrapText="1"/>
    </xf>
    <xf numFmtId="164" fontId="15" fillId="2" borderId="9" xfId="6" applyFont="1" applyFill="1" applyBorder="1" applyAlignment="1">
      <alignment horizontal="left" wrapText="1"/>
    </xf>
    <xf numFmtId="164" fontId="3" fillId="0" borderId="2" xfId="0" applyFont="1" applyBorder="1" applyAlignment="1">
      <alignment horizontal="center"/>
    </xf>
    <xf numFmtId="164" fontId="3" fillId="0" borderId="4" xfId="0" applyFont="1" applyBorder="1" applyAlignment="1">
      <alignment horizontal="center"/>
    </xf>
    <xf numFmtId="164" fontId="3" fillId="0" borderId="3" xfId="0" applyFont="1" applyBorder="1" applyAlignment="1">
      <alignment horizontal="center"/>
    </xf>
    <xf numFmtId="166" fontId="3" fillId="0" borderId="2" xfId="0" applyNumberFormat="1" applyFont="1" applyBorder="1" applyAlignment="1">
      <alignment horizontal="center"/>
    </xf>
    <xf numFmtId="166" fontId="3" fillId="0" borderId="4" xfId="0" applyNumberFormat="1" applyFont="1" applyBorder="1" applyAlignment="1">
      <alignment horizontal="center"/>
    </xf>
    <xf numFmtId="166" fontId="3" fillId="0" borderId="3" xfId="0" applyNumberFormat="1" applyFont="1" applyBorder="1" applyAlignment="1">
      <alignment horizontal="center"/>
    </xf>
  </cellXfs>
  <cellStyles count="9">
    <cellStyle name="Comma" xfId="1" builtinId="3"/>
    <cellStyle name="Excel Built-in Normal 7" xfId="8"/>
    <cellStyle name="Hyperlink" xfId="3" builtinId="8"/>
    <cellStyle name="Normal" xfId="0" builtinId="0"/>
    <cellStyle name="Normal 2" xfId="6"/>
    <cellStyle name="Normal 7" xfId="5"/>
    <cellStyle name="Normal 8" xfId="7"/>
    <cellStyle name="Percent" xfId="2" builtinId="5"/>
    <cellStyle name="Percent 2 2 2" xfId="4"/>
  </cellStyles>
  <dxfs count="34">
    <dxf>
      <fill>
        <patternFill>
          <bgColor rgb="FFFFC000"/>
        </patternFill>
      </fill>
    </dxf>
    <dxf>
      <fill>
        <patternFill>
          <bgColor rgb="FFFFC000"/>
        </patternFill>
      </fill>
    </dxf>
    <dxf>
      <fill>
        <patternFill>
          <bgColor rgb="FFFFC000"/>
        </patternFill>
      </fill>
    </dxf>
    <dxf>
      <fill>
        <patternFill patternType="lightGray"/>
      </fill>
    </dxf>
    <dxf>
      <fill>
        <patternFill>
          <bgColor rgb="FFFFC000"/>
        </patternFill>
      </fill>
    </dxf>
    <dxf>
      <fill>
        <patternFill>
          <bgColor rgb="FFFFC000"/>
        </patternFill>
      </fill>
    </dxf>
    <dxf>
      <fill>
        <patternFill>
          <bgColor rgb="FFFFC000"/>
        </patternFill>
      </fill>
    </dxf>
    <dxf>
      <fill>
        <patternFill patternType="lightGray"/>
      </fill>
    </dxf>
    <dxf>
      <fill>
        <patternFill>
          <bgColor rgb="FFFFC000"/>
        </patternFill>
      </fill>
    </dxf>
    <dxf>
      <fill>
        <patternFill patternType="lightGray"/>
      </fill>
    </dxf>
    <dxf>
      <fill>
        <patternFill>
          <bgColor rgb="FFFFC000"/>
        </patternFill>
      </fill>
    </dxf>
    <dxf>
      <fill>
        <patternFill>
          <bgColor rgb="FFFFC000"/>
        </patternFill>
      </fill>
    </dxf>
    <dxf>
      <fill>
        <patternFill>
          <bgColor rgb="FFFFC000"/>
        </patternFill>
      </fill>
    </dxf>
    <dxf>
      <fill>
        <patternFill patternType="lightGray"/>
      </fill>
    </dxf>
    <dxf>
      <fill>
        <patternFill>
          <bgColor rgb="FFFFC000"/>
        </patternFill>
      </fill>
    </dxf>
    <dxf>
      <fill>
        <patternFill patternType="lightGray"/>
      </fill>
    </dxf>
    <dxf>
      <fill>
        <patternFill>
          <bgColor rgb="FFFFC000"/>
        </patternFill>
      </fill>
    </dxf>
    <dxf>
      <fill>
        <patternFill>
          <bgColor rgb="FFFFC000"/>
        </patternFill>
      </fill>
    </dxf>
    <dxf>
      <fill>
        <patternFill>
          <bgColor rgb="FFFFC000"/>
        </patternFill>
      </fill>
    </dxf>
    <dxf>
      <fill>
        <patternFill patternType="lightGray"/>
      </fill>
    </dxf>
    <dxf>
      <fill>
        <patternFill>
          <bgColor rgb="FFFFC000"/>
        </patternFill>
      </fill>
    </dxf>
    <dxf>
      <fill>
        <patternFill patternType="lightGray"/>
      </fill>
    </dxf>
    <dxf>
      <fill>
        <patternFill>
          <bgColor rgb="FFFFC000"/>
        </patternFill>
      </fill>
    </dxf>
    <dxf>
      <fill>
        <patternFill>
          <bgColor rgb="FFFFC000"/>
        </patternFill>
      </fill>
    </dxf>
    <dxf>
      <fill>
        <patternFill>
          <bgColor rgb="FFFFC000"/>
        </patternFill>
      </fill>
    </dxf>
    <dxf>
      <fill>
        <patternFill patternType="lightGray"/>
      </fill>
    </dxf>
    <dxf>
      <fill>
        <patternFill>
          <bgColor rgb="FFFFC000"/>
        </patternFill>
      </fill>
    </dxf>
    <dxf>
      <fill>
        <patternFill patternType="lightGray"/>
      </fill>
    </dxf>
    <dxf>
      <fill>
        <patternFill>
          <bgColor rgb="FFFFC000"/>
        </patternFill>
      </fill>
    </dxf>
    <dxf>
      <fill>
        <patternFill patternType="lightGray"/>
      </fill>
    </dxf>
    <dxf>
      <fill>
        <patternFill>
          <bgColor rgb="FFFFC000"/>
        </patternFill>
      </fill>
    </dxf>
    <dxf>
      <fill>
        <patternFill>
          <bgColor rgb="FFFFC000"/>
        </patternFill>
      </fill>
    </dxf>
    <dxf>
      <fill>
        <patternFill>
          <bgColor rgb="FFFFC000"/>
        </patternFill>
      </fill>
    </dxf>
    <dxf>
      <fill>
        <patternFill patternType="lightGray"/>
      </fill>
    </dxf>
  </dxfs>
  <tableStyles count="0" defaultTableStyle="TableStyleMedium2" defaultPivotStyle="PivotStyleLight16"/>
  <colors>
    <mruColors>
      <color rgb="FFFFC000"/>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xdr:col>
      <xdr:colOff>1021080</xdr:colOff>
      <xdr:row>2</xdr:row>
      <xdr:rowOff>22860</xdr:rowOff>
    </xdr:from>
    <xdr:to>
      <xdr:col>10</xdr:col>
      <xdr:colOff>83820</xdr:colOff>
      <xdr:row>5</xdr:row>
      <xdr:rowOff>53340</xdr:rowOff>
    </xdr:to>
    <xdr:sp macro="" textlink="">
      <xdr:nvSpPr>
        <xdr:cNvPr id="2" name="TextBox 1"/>
        <xdr:cNvSpPr txBox="1"/>
      </xdr:nvSpPr>
      <xdr:spPr>
        <a:xfrm>
          <a:off x="1106805" y="422910"/>
          <a:ext cx="5911215" cy="80200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latin typeface="Arial" pitchFamily="34" charset="0"/>
              <a:cs typeface="Arial" pitchFamily="34" charset="0"/>
            </a:rPr>
            <a:t>In sheet</a:t>
          </a:r>
          <a:r>
            <a:rPr lang="en-US" sz="900" baseline="0">
              <a:latin typeface="Arial" pitchFamily="34" charset="0"/>
              <a:cs typeface="Arial" pitchFamily="34" charset="0"/>
            </a:rPr>
            <a:t> "Salary Review", please follow the instruction in Row 8:</a:t>
          </a:r>
        </a:p>
        <a:p>
          <a:r>
            <a:rPr lang="en-US" sz="900" baseline="0">
              <a:latin typeface="Arial" pitchFamily="34" charset="0"/>
              <a:cs typeface="Arial" pitchFamily="34" charset="0"/>
            </a:rPr>
            <a:t>-  "</a:t>
          </a:r>
          <a:r>
            <a:rPr lang="en-US" sz="900" b="1" baseline="0">
              <a:latin typeface="Arial" pitchFamily="34" charset="0"/>
              <a:cs typeface="Arial" pitchFamily="34" charset="0"/>
            </a:rPr>
            <a:t>Manual input</a:t>
          </a:r>
          <a:r>
            <a:rPr lang="en-US" sz="900" baseline="0">
              <a:latin typeface="Arial" pitchFamily="34" charset="0"/>
              <a:cs typeface="Arial" pitchFamily="34" charset="0"/>
            </a:rPr>
            <a:t>": Fill the column by manual input (or manual copying and pasting);</a:t>
          </a:r>
        </a:p>
        <a:p>
          <a:r>
            <a:rPr lang="en-US" sz="900">
              <a:latin typeface="Arial" pitchFamily="34" charset="0"/>
              <a:cs typeface="Arial" pitchFamily="34" charset="0"/>
            </a:rPr>
            <a:t>- "</a:t>
          </a:r>
          <a:r>
            <a:rPr lang="en-US" sz="900" b="1">
              <a:latin typeface="Arial" pitchFamily="34" charset="0"/>
              <a:cs typeface="Arial" pitchFamily="34" charset="0"/>
            </a:rPr>
            <a:t>Drop-down list</a:t>
          </a:r>
          <a:r>
            <a:rPr lang="en-US" sz="900">
              <a:latin typeface="Arial" pitchFamily="34" charset="0"/>
              <a:cs typeface="Arial" pitchFamily="34" charset="0"/>
            </a:rPr>
            <a:t>":</a:t>
          </a:r>
          <a:r>
            <a:rPr lang="en-US" sz="900" baseline="0">
              <a:latin typeface="Arial" pitchFamily="34" charset="0"/>
              <a:cs typeface="Arial" pitchFamily="34" charset="0"/>
            </a:rPr>
            <a:t> Choose the value from the drop-down list in the column;</a:t>
          </a:r>
        </a:p>
        <a:p>
          <a:r>
            <a:rPr lang="en-US" sz="900">
              <a:latin typeface="Arial" pitchFamily="34" charset="0"/>
              <a:cs typeface="Arial" pitchFamily="34" charset="0"/>
            </a:rPr>
            <a:t>- "</a:t>
          </a:r>
          <a:r>
            <a:rPr lang="en-US" sz="900" b="1">
              <a:latin typeface="Arial" pitchFamily="34" charset="0"/>
              <a:cs typeface="Arial" pitchFamily="34" charset="0"/>
            </a:rPr>
            <a:t>Formula</a:t>
          </a:r>
          <a:r>
            <a:rPr lang="en-US" sz="900">
              <a:latin typeface="Arial" pitchFamily="34" charset="0"/>
              <a:cs typeface="Arial" pitchFamily="34" charset="0"/>
            </a:rPr>
            <a:t>":</a:t>
          </a:r>
          <a:r>
            <a:rPr lang="en-US" sz="900" baseline="0">
              <a:latin typeface="Arial" pitchFamily="34" charset="0"/>
              <a:cs typeface="Arial" pitchFamily="34" charset="0"/>
            </a:rPr>
            <a:t> Ensure that the formula is copied to every row of the column;</a:t>
          </a:r>
        </a:p>
        <a:p>
          <a:r>
            <a:rPr lang="en-US" sz="900">
              <a:latin typeface="Arial" pitchFamily="34" charset="0"/>
              <a:cs typeface="Arial" pitchFamily="34" charset="0"/>
            </a:rPr>
            <a:t>- "</a:t>
          </a:r>
          <a:r>
            <a:rPr lang="en-US" sz="900" b="1">
              <a:latin typeface="Arial" pitchFamily="34" charset="0"/>
              <a:cs typeface="Arial" pitchFamily="34" charset="0"/>
            </a:rPr>
            <a:t>Formula</a:t>
          </a:r>
          <a:r>
            <a:rPr lang="en-US" sz="900" b="1" baseline="0">
              <a:latin typeface="Arial" pitchFamily="34" charset="0"/>
              <a:cs typeface="Arial" pitchFamily="34" charset="0"/>
            </a:rPr>
            <a:t> or manual input</a:t>
          </a:r>
          <a:r>
            <a:rPr lang="en-US" sz="900" baseline="0">
              <a:latin typeface="Arial" pitchFamily="34" charset="0"/>
              <a:cs typeface="Arial" pitchFamily="34" charset="0"/>
            </a:rPr>
            <a:t>": It is up to the user to choose filling the column by either formula or manual input.</a:t>
          </a:r>
          <a:endParaRPr lang="en-US" sz="90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7%20Mid-Year%20Salary%20Review%20template_2017-08-11-V6%20PR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Salary review"/>
      <sheetName val="Validation list"/>
    </sheetNames>
    <sheetDataSet>
      <sheetData sheetId="0"/>
      <sheetData sheetId="1"/>
      <sheetData sheetId="2">
        <row r="1">
          <cell r="D1" t="str">
            <v>Top Manager</v>
          </cell>
        </row>
        <row r="2">
          <cell r="D2" t="str">
            <v>Manager</v>
          </cell>
        </row>
        <row r="3">
          <cell r="D3" t="str">
            <v>Lead</v>
          </cell>
        </row>
        <row r="4">
          <cell r="D4" t="str">
            <v>Supervisor</v>
          </cell>
        </row>
        <row r="5">
          <cell r="D5" t="str">
            <v>Expert</v>
          </cell>
        </row>
        <row r="6">
          <cell r="D6" t="str">
            <v>Senior</v>
          </cell>
        </row>
        <row r="7">
          <cell r="D7" t="str">
            <v>Junior 2</v>
          </cell>
        </row>
        <row r="8">
          <cell r="D8" t="str">
            <v>Junior 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93"/>
  <sheetViews>
    <sheetView topLeftCell="C20" workbookViewId="0">
      <selection activeCell="C21" sqref="C21:Q21"/>
    </sheetView>
  </sheetViews>
  <sheetFormatPr defaultColWidth="0" defaultRowHeight="12.75" customHeight="1" zeroHeight="1" x14ac:dyDescent="0.2"/>
  <cols>
    <col min="1" max="1" width="1.28515625" style="33" customWidth="1"/>
    <col min="2" max="2" width="32.28515625" style="32" customWidth="1"/>
    <col min="3" max="12" width="9.140625" style="32" customWidth="1"/>
    <col min="13" max="13" width="11.7109375" style="32" customWidth="1"/>
    <col min="14" max="14" width="8" style="32" customWidth="1"/>
    <col min="15" max="16" width="9.140625" style="32" customWidth="1"/>
    <col min="17" max="17" width="18" style="32" customWidth="1"/>
    <col min="18" max="16384" width="9.140625" style="33" hidden="1"/>
  </cols>
  <sheetData>
    <row r="1" spans="2:17" x14ac:dyDescent="0.2"/>
    <row r="2" spans="2:17" ht="18.75" x14ac:dyDescent="0.2">
      <c r="B2" s="34" t="s">
        <v>76</v>
      </c>
    </row>
    <row r="3" spans="2:17" ht="20.25" x14ac:dyDescent="0.2">
      <c r="B3" s="35"/>
    </row>
    <row r="4" spans="2:17" ht="20.25" x14ac:dyDescent="0.2">
      <c r="B4" s="35"/>
    </row>
    <row r="5" spans="2:17" ht="20.25" x14ac:dyDescent="0.2">
      <c r="B5" s="35"/>
    </row>
    <row r="6" spans="2:17" ht="19.899999999999999" customHeight="1" thickBot="1" x14ac:dyDescent="0.25"/>
    <row r="7" spans="2:17" ht="18" customHeight="1" x14ac:dyDescent="0.2">
      <c r="B7" s="36"/>
      <c r="C7" s="37"/>
      <c r="D7" s="37"/>
      <c r="E7" s="37"/>
      <c r="F7" s="37"/>
      <c r="G7" s="37"/>
      <c r="H7" s="37"/>
      <c r="I7" s="37"/>
      <c r="J7" s="37"/>
      <c r="K7" s="37"/>
      <c r="L7" s="37"/>
      <c r="M7" s="37"/>
      <c r="N7" s="37"/>
      <c r="O7" s="37"/>
      <c r="P7" s="37"/>
      <c r="Q7" s="38"/>
    </row>
    <row r="8" spans="2:17" ht="28.5" customHeight="1" x14ac:dyDescent="0.2">
      <c r="B8" s="39"/>
      <c r="C8" s="100" t="s">
        <v>77</v>
      </c>
      <c r="D8" s="100"/>
      <c r="E8" s="100"/>
      <c r="F8" s="100"/>
      <c r="G8" s="100"/>
      <c r="H8" s="100"/>
      <c r="I8" s="100"/>
      <c r="J8" s="100"/>
      <c r="K8" s="100"/>
      <c r="L8" s="100"/>
      <c r="M8" s="100"/>
      <c r="N8" s="100"/>
      <c r="O8" s="100"/>
      <c r="P8" s="100"/>
      <c r="Q8" s="101"/>
    </row>
    <row r="9" spans="2:17" x14ac:dyDescent="0.2">
      <c r="B9" s="40"/>
      <c r="C9" s="41"/>
      <c r="D9" s="41"/>
      <c r="E9" s="41"/>
      <c r="F9" s="41"/>
      <c r="G9" s="41"/>
      <c r="H9" s="41"/>
      <c r="I9" s="41"/>
      <c r="J9" s="41"/>
      <c r="K9" s="41"/>
      <c r="L9" s="41"/>
      <c r="M9" s="41"/>
      <c r="N9" s="41"/>
      <c r="O9" s="41"/>
      <c r="P9" s="41"/>
      <c r="Q9" s="42"/>
    </row>
    <row r="10" spans="2:17" s="45" customFormat="1" x14ac:dyDescent="0.2">
      <c r="B10" s="39" t="s">
        <v>1</v>
      </c>
      <c r="C10" s="43" t="s">
        <v>78</v>
      </c>
      <c r="D10" s="43"/>
      <c r="E10" s="43"/>
      <c r="F10" s="43"/>
      <c r="G10" s="43"/>
      <c r="H10" s="43"/>
      <c r="I10" s="43"/>
      <c r="J10" s="43"/>
      <c r="K10" s="43"/>
      <c r="L10" s="43"/>
      <c r="M10" s="43"/>
      <c r="N10" s="43"/>
      <c r="O10" s="43"/>
      <c r="P10" s="43"/>
      <c r="Q10" s="44"/>
    </row>
    <row r="11" spans="2:17" s="45" customFormat="1" x14ac:dyDescent="0.2">
      <c r="B11" s="39"/>
      <c r="C11" s="46" t="s">
        <v>79</v>
      </c>
      <c r="D11" s="43"/>
      <c r="E11" s="43"/>
      <c r="F11" s="43"/>
      <c r="G11" s="43"/>
      <c r="H11" s="43"/>
      <c r="I11" s="43"/>
      <c r="J11" s="43"/>
      <c r="K11" s="43"/>
      <c r="L11" s="43"/>
      <c r="M11" s="43"/>
      <c r="N11" s="43"/>
      <c r="O11" s="43"/>
      <c r="P11" s="43"/>
      <c r="Q11" s="44"/>
    </row>
    <row r="12" spans="2:17" s="45" customFormat="1" x14ac:dyDescent="0.2">
      <c r="B12" s="39"/>
      <c r="C12" s="47" t="s">
        <v>80</v>
      </c>
      <c r="D12" s="43"/>
      <c r="E12" s="43"/>
      <c r="F12" s="43"/>
      <c r="G12" s="43"/>
      <c r="H12" s="43"/>
      <c r="I12" s="43"/>
      <c r="J12" s="43"/>
      <c r="K12" s="43"/>
      <c r="L12" s="43"/>
      <c r="M12" s="43"/>
      <c r="N12" s="43"/>
      <c r="O12" s="43"/>
      <c r="P12" s="43"/>
      <c r="Q12" s="44"/>
    </row>
    <row r="13" spans="2:17" x14ac:dyDescent="0.2">
      <c r="B13" s="40"/>
      <c r="C13" s="43"/>
      <c r="D13" s="41"/>
      <c r="E13" s="41"/>
      <c r="F13" s="41"/>
      <c r="G13" s="41"/>
      <c r="H13" s="41"/>
      <c r="I13" s="41"/>
      <c r="J13" s="41"/>
      <c r="K13" s="41"/>
      <c r="L13" s="41"/>
      <c r="M13" s="41"/>
      <c r="N13" s="41"/>
      <c r="O13" s="41"/>
      <c r="P13" s="41"/>
      <c r="Q13" s="42"/>
    </row>
    <row r="14" spans="2:17" x14ac:dyDescent="0.2">
      <c r="B14" s="39" t="s">
        <v>3</v>
      </c>
      <c r="C14" s="96" t="s">
        <v>81</v>
      </c>
      <c r="D14" s="96"/>
      <c r="E14" s="96"/>
      <c r="F14" s="96"/>
      <c r="G14" s="96"/>
      <c r="H14" s="96"/>
      <c r="I14" s="96"/>
      <c r="J14" s="96"/>
      <c r="K14" s="96"/>
      <c r="L14" s="96"/>
      <c r="M14" s="96"/>
      <c r="N14" s="96"/>
      <c r="O14" s="96"/>
      <c r="P14" s="96"/>
      <c r="Q14" s="97"/>
    </row>
    <row r="15" spans="2:17" x14ac:dyDescent="0.2">
      <c r="B15" s="39"/>
      <c r="C15" s="102" t="s">
        <v>107</v>
      </c>
      <c r="D15" s="103"/>
      <c r="E15" s="103"/>
      <c r="F15" s="103"/>
      <c r="G15" s="103"/>
      <c r="H15" s="103"/>
      <c r="I15" s="103"/>
      <c r="J15" s="103"/>
      <c r="K15" s="103"/>
      <c r="L15" s="103"/>
      <c r="M15" s="103"/>
      <c r="N15" s="104"/>
      <c r="O15" s="104"/>
      <c r="P15" s="104"/>
      <c r="Q15" s="105"/>
    </row>
    <row r="16" spans="2:17" x14ac:dyDescent="0.2">
      <c r="B16" s="40"/>
      <c r="C16" s="41"/>
      <c r="D16" s="41"/>
      <c r="E16" s="41"/>
      <c r="F16" s="41"/>
      <c r="G16" s="41"/>
      <c r="H16" s="41"/>
      <c r="I16" s="41"/>
      <c r="J16" s="41"/>
      <c r="K16" s="41"/>
      <c r="L16" s="41"/>
      <c r="M16" s="41"/>
      <c r="N16" s="41"/>
      <c r="O16" s="41"/>
      <c r="P16" s="41"/>
      <c r="Q16" s="42"/>
    </row>
    <row r="17" spans="2:17" x14ac:dyDescent="0.2">
      <c r="B17" s="39" t="s">
        <v>6</v>
      </c>
      <c r="C17" s="106" t="s">
        <v>82</v>
      </c>
      <c r="D17" s="106"/>
      <c r="E17" s="106"/>
      <c r="F17" s="106"/>
      <c r="G17" s="106"/>
      <c r="H17" s="106"/>
      <c r="I17" s="106"/>
      <c r="J17" s="106"/>
      <c r="K17" s="106"/>
      <c r="L17" s="106"/>
      <c r="M17" s="106"/>
      <c r="N17" s="106"/>
      <c r="O17" s="106"/>
      <c r="P17" s="106"/>
      <c r="Q17" s="105"/>
    </row>
    <row r="18" spans="2:17" x14ac:dyDescent="0.2">
      <c r="B18" s="40"/>
      <c r="C18" s="41"/>
      <c r="D18" s="41"/>
      <c r="E18" s="41"/>
      <c r="F18" s="41"/>
      <c r="G18" s="41"/>
      <c r="H18" s="41"/>
      <c r="I18" s="41"/>
      <c r="J18" s="41"/>
      <c r="K18" s="41"/>
      <c r="L18" s="41"/>
      <c r="M18" s="41"/>
      <c r="N18" s="41"/>
      <c r="O18" s="41"/>
      <c r="P18" s="41"/>
      <c r="Q18" s="42"/>
    </row>
    <row r="19" spans="2:17" ht="27" customHeight="1" x14ac:dyDescent="0.2">
      <c r="B19" s="39" t="s">
        <v>12</v>
      </c>
      <c r="C19" s="96" t="s">
        <v>108</v>
      </c>
      <c r="D19" s="96"/>
      <c r="E19" s="96"/>
      <c r="F19" s="96"/>
      <c r="G19" s="96"/>
      <c r="H19" s="96"/>
      <c r="I19" s="96"/>
      <c r="J19" s="96"/>
      <c r="K19" s="96"/>
      <c r="L19" s="96"/>
      <c r="M19" s="96"/>
      <c r="N19" s="96"/>
      <c r="O19" s="96"/>
      <c r="P19" s="96"/>
      <c r="Q19" s="97"/>
    </row>
    <row r="20" spans="2:17" ht="27" customHeight="1" x14ac:dyDescent="0.2">
      <c r="B20" s="39" t="s">
        <v>83</v>
      </c>
      <c r="C20" s="96" t="s">
        <v>84</v>
      </c>
      <c r="D20" s="96"/>
      <c r="E20" s="96"/>
      <c r="F20" s="96"/>
      <c r="G20" s="96"/>
      <c r="H20" s="96"/>
      <c r="I20" s="96"/>
      <c r="J20" s="96"/>
      <c r="K20" s="96"/>
      <c r="L20" s="96"/>
      <c r="M20" s="96"/>
      <c r="N20" s="96"/>
      <c r="O20" s="96"/>
      <c r="P20" s="96"/>
      <c r="Q20" s="97"/>
    </row>
    <row r="21" spans="2:17" ht="265.5" customHeight="1" x14ac:dyDescent="0.2">
      <c r="B21" s="39" t="s">
        <v>17</v>
      </c>
      <c r="C21" s="96" t="s">
        <v>109</v>
      </c>
      <c r="D21" s="96"/>
      <c r="E21" s="96"/>
      <c r="F21" s="96"/>
      <c r="G21" s="96"/>
      <c r="H21" s="96"/>
      <c r="I21" s="96"/>
      <c r="J21" s="96"/>
      <c r="K21" s="96"/>
      <c r="L21" s="96"/>
      <c r="M21" s="96"/>
      <c r="N21" s="96"/>
      <c r="O21" s="96"/>
      <c r="P21" s="96"/>
      <c r="Q21" s="97"/>
    </row>
    <row r="22" spans="2:17" ht="10.5" customHeight="1" x14ac:dyDescent="0.2">
      <c r="B22" s="40"/>
      <c r="C22" s="41"/>
      <c r="D22" s="41"/>
      <c r="E22" s="41"/>
      <c r="F22" s="41"/>
      <c r="G22" s="41"/>
      <c r="H22" s="41"/>
      <c r="I22" s="41"/>
      <c r="J22" s="41"/>
      <c r="K22" s="41"/>
      <c r="L22" s="41"/>
      <c r="M22" s="41"/>
      <c r="N22" s="41"/>
      <c r="O22" s="41"/>
      <c r="P22" s="41"/>
      <c r="Q22" s="42"/>
    </row>
    <row r="23" spans="2:17" ht="21.75" customHeight="1" x14ac:dyDescent="0.2">
      <c r="B23" s="39" t="s">
        <v>118</v>
      </c>
      <c r="C23" s="96" t="s">
        <v>120</v>
      </c>
      <c r="D23" s="96"/>
      <c r="E23" s="96"/>
      <c r="F23" s="96"/>
      <c r="G23" s="96"/>
      <c r="H23" s="96"/>
      <c r="I23" s="96"/>
      <c r="J23" s="96"/>
      <c r="K23" s="96"/>
      <c r="L23" s="96"/>
      <c r="M23" s="96"/>
      <c r="N23" s="96"/>
      <c r="O23" s="96"/>
      <c r="P23" s="96"/>
      <c r="Q23" s="97"/>
    </row>
    <row r="24" spans="2:17" ht="19.5" customHeight="1" x14ac:dyDescent="0.2">
      <c r="B24" s="39"/>
      <c r="C24" s="50" t="s">
        <v>85</v>
      </c>
      <c r="D24" s="48"/>
      <c r="E24" s="48"/>
      <c r="F24" s="48"/>
      <c r="G24" s="48"/>
      <c r="H24" s="48"/>
      <c r="I24" s="48"/>
      <c r="J24" s="48"/>
      <c r="K24" s="48"/>
      <c r="L24" s="48"/>
      <c r="M24" s="48"/>
      <c r="N24" s="48"/>
      <c r="O24" s="48"/>
      <c r="P24" s="48"/>
      <c r="Q24" s="49"/>
    </row>
    <row r="25" spans="2:17" x14ac:dyDescent="0.2">
      <c r="B25" s="40"/>
      <c r="C25" s="98" t="s">
        <v>124</v>
      </c>
      <c r="D25" s="98"/>
      <c r="E25" s="98"/>
      <c r="F25" s="98"/>
      <c r="G25" s="98"/>
      <c r="H25" s="98"/>
      <c r="I25" s="98"/>
      <c r="J25" s="98"/>
      <c r="K25" s="98"/>
      <c r="L25" s="98"/>
      <c r="M25" s="98"/>
      <c r="N25" s="98"/>
      <c r="O25" s="98"/>
      <c r="P25" s="98"/>
      <c r="Q25" s="99"/>
    </row>
    <row r="26" spans="2:17" x14ac:dyDescent="0.2">
      <c r="B26" s="40"/>
      <c r="C26" s="98" t="s">
        <v>86</v>
      </c>
      <c r="D26" s="98"/>
      <c r="E26" s="98"/>
      <c r="F26" s="98"/>
      <c r="G26" s="98"/>
      <c r="H26" s="98"/>
      <c r="I26" s="98"/>
      <c r="J26" s="98"/>
      <c r="K26" s="98"/>
      <c r="L26" s="98"/>
      <c r="M26" s="98"/>
      <c r="N26" s="98"/>
      <c r="O26" s="98"/>
      <c r="P26" s="98"/>
      <c r="Q26" s="99"/>
    </row>
    <row r="27" spans="2:17" x14ac:dyDescent="0.2">
      <c r="B27" s="40"/>
      <c r="C27" s="98" t="s">
        <v>125</v>
      </c>
      <c r="D27" s="98"/>
      <c r="E27" s="98"/>
      <c r="F27" s="98"/>
      <c r="G27" s="98"/>
      <c r="H27" s="98"/>
      <c r="I27" s="98"/>
      <c r="J27" s="98"/>
      <c r="K27" s="98"/>
      <c r="L27" s="98"/>
      <c r="M27" s="98"/>
      <c r="N27" s="98"/>
      <c r="O27" s="98"/>
      <c r="P27" s="98"/>
      <c r="Q27" s="99"/>
    </row>
    <row r="28" spans="2:17" ht="28.5" customHeight="1" x14ac:dyDescent="0.2">
      <c r="B28" s="40"/>
      <c r="C28" s="107" t="s">
        <v>87</v>
      </c>
      <c r="D28" s="107"/>
      <c r="E28" s="107"/>
      <c r="F28" s="107"/>
      <c r="G28" s="107"/>
      <c r="H28" s="107"/>
      <c r="I28" s="107"/>
      <c r="J28" s="107"/>
      <c r="K28" s="107"/>
      <c r="L28" s="107"/>
      <c r="M28" s="107"/>
      <c r="N28" s="107"/>
      <c r="O28" s="107"/>
      <c r="P28" s="107"/>
      <c r="Q28" s="108"/>
    </row>
    <row r="29" spans="2:17" x14ac:dyDescent="0.2">
      <c r="B29" s="40"/>
      <c r="C29" s="98" t="s">
        <v>88</v>
      </c>
      <c r="D29" s="98"/>
      <c r="E29" s="98"/>
      <c r="F29" s="98"/>
      <c r="G29" s="98"/>
      <c r="H29" s="98"/>
      <c r="I29" s="98"/>
      <c r="J29" s="98"/>
      <c r="K29" s="98"/>
      <c r="L29" s="98"/>
      <c r="M29" s="98"/>
      <c r="N29" s="98"/>
      <c r="O29" s="98"/>
      <c r="P29" s="98"/>
      <c r="Q29" s="99"/>
    </row>
    <row r="30" spans="2:17" x14ac:dyDescent="0.2">
      <c r="B30" s="40"/>
      <c r="C30" s="98" t="s">
        <v>121</v>
      </c>
      <c r="D30" s="98"/>
      <c r="E30" s="98"/>
      <c r="F30" s="98"/>
      <c r="G30" s="98"/>
      <c r="H30" s="98"/>
      <c r="I30" s="98"/>
      <c r="J30" s="98"/>
      <c r="K30" s="98"/>
      <c r="L30" s="98"/>
      <c r="M30" s="98"/>
      <c r="N30" s="98"/>
      <c r="O30" s="98"/>
      <c r="P30" s="98"/>
      <c r="Q30" s="99"/>
    </row>
    <row r="31" spans="2:17" ht="10.5" customHeight="1" x14ac:dyDescent="0.2">
      <c r="B31" s="40"/>
    </row>
    <row r="32" spans="2:17" ht="45.75" customHeight="1" x14ac:dyDescent="0.2">
      <c r="B32" s="39" t="s">
        <v>89</v>
      </c>
      <c r="C32" s="96" t="s">
        <v>90</v>
      </c>
      <c r="D32" s="96"/>
      <c r="E32" s="96"/>
      <c r="F32" s="96"/>
      <c r="G32" s="96"/>
      <c r="H32" s="96"/>
      <c r="I32" s="96"/>
      <c r="J32" s="96"/>
      <c r="K32" s="96"/>
      <c r="L32" s="96"/>
      <c r="M32" s="96"/>
      <c r="N32" s="96"/>
      <c r="O32" s="96"/>
      <c r="P32" s="96"/>
      <c r="Q32" s="97"/>
    </row>
    <row r="33" spans="2:17" x14ac:dyDescent="0.2">
      <c r="B33" s="51"/>
      <c r="C33" s="48"/>
      <c r="D33" s="48"/>
      <c r="E33" s="48"/>
      <c r="F33" s="48"/>
      <c r="G33" s="48"/>
      <c r="H33" s="48"/>
      <c r="I33" s="48"/>
      <c r="J33" s="48"/>
      <c r="K33" s="48"/>
      <c r="L33" s="48"/>
      <c r="M33" s="48"/>
      <c r="N33" s="48"/>
      <c r="O33" s="48"/>
      <c r="P33" s="48"/>
      <c r="Q33" s="49"/>
    </row>
    <row r="34" spans="2:17" ht="22.5" customHeight="1" x14ac:dyDescent="0.2">
      <c r="B34" s="51" t="s">
        <v>123</v>
      </c>
      <c r="C34" s="94" t="s">
        <v>119</v>
      </c>
      <c r="D34" s="94"/>
      <c r="E34" s="94"/>
      <c r="F34" s="94"/>
      <c r="G34" s="94"/>
      <c r="H34" s="94"/>
      <c r="I34" s="94"/>
      <c r="J34" s="94"/>
      <c r="K34" s="94"/>
      <c r="L34" s="94"/>
      <c r="M34" s="94"/>
      <c r="N34" s="94"/>
      <c r="O34" s="94"/>
      <c r="P34" s="94"/>
      <c r="Q34" s="95"/>
    </row>
    <row r="35" spans="2:17" ht="13.5" thickBot="1" x14ac:dyDescent="0.25">
      <c r="B35" s="52"/>
      <c r="C35" s="53"/>
      <c r="D35" s="53"/>
      <c r="E35" s="53"/>
      <c r="F35" s="53"/>
      <c r="G35" s="53"/>
      <c r="H35" s="53"/>
      <c r="I35" s="53"/>
      <c r="J35" s="53"/>
      <c r="K35" s="53"/>
      <c r="L35" s="53"/>
      <c r="M35" s="53"/>
      <c r="N35" s="53"/>
      <c r="O35" s="53"/>
      <c r="P35" s="53"/>
      <c r="Q35" s="54"/>
    </row>
    <row r="36" spans="2:17" x14ac:dyDescent="0.2"/>
    <row r="37" spans="2:17" x14ac:dyDescent="0.2"/>
    <row r="38" spans="2:17" x14ac:dyDescent="0.2"/>
    <row r="39" spans="2:17" x14ac:dyDescent="0.2"/>
    <row r="40" spans="2:17" x14ac:dyDescent="0.2"/>
    <row r="41" spans="2:17" x14ac:dyDescent="0.2"/>
    <row r="42" spans="2:17" x14ac:dyDescent="0.2"/>
    <row r="43" spans="2:17" x14ac:dyDescent="0.2"/>
    <row r="44" spans="2:17" x14ac:dyDescent="0.2"/>
    <row r="45" spans="2:17" x14ac:dyDescent="0.2"/>
    <row r="46" spans="2:17" x14ac:dyDescent="0.2"/>
    <row r="47" spans="2:17" x14ac:dyDescent="0.2"/>
    <row r="48" spans="2:17" x14ac:dyDescent="0.2"/>
    <row r="49" x14ac:dyDescent="0.2"/>
    <row r="50" x14ac:dyDescent="0.2"/>
    <row r="51" x14ac:dyDescent="0.2"/>
    <row r="52" x14ac:dyDescent="0.2"/>
    <row r="53" x14ac:dyDescent="0.2"/>
    <row r="54" x14ac:dyDescent="0.2"/>
    <row r="55"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sheetData>
  <mergeCells count="16">
    <mergeCell ref="C34:Q34"/>
    <mergeCell ref="C32:Q32"/>
    <mergeCell ref="C30:Q30"/>
    <mergeCell ref="C8:Q8"/>
    <mergeCell ref="C29:Q29"/>
    <mergeCell ref="C20:Q20"/>
    <mergeCell ref="C21:Q21"/>
    <mergeCell ref="C14:Q14"/>
    <mergeCell ref="C15:Q15"/>
    <mergeCell ref="C17:Q17"/>
    <mergeCell ref="C19:Q19"/>
    <mergeCell ref="C23:Q23"/>
    <mergeCell ref="C25:Q25"/>
    <mergeCell ref="C26:Q26"/>
    <mergeCell ref="C27:Q27"/>
    <mergeCell ref="C28:Q2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F39"/>
  <sheetViews>
    <sheetView tabSelected="1" zoomScale="90" zoomScaleNormal="90" workbookViewId="0">
      <pane xSplit="6" ySplit="11" topLeftCell="V12" activePane="bottomRight" state="frozen"/>
      <selection pane="topRight" activeCell="G1" sqref="G1"/>
      <selection pane="bottomLeft" activeCell="A12" sqref="A12"/>
      <selection pane="bottomRight" activeCell="AC37" sqref="AC37"/>
    </sheetView>
  </sheetViews>
  <sheetFormatPr defaultColWidth="9.140625" defaultRowHeight="12.75" outlineLevelCol="1" x14ac:dyDescent="0.2"/>
  <cols>
    <col min="1" max="1" width="16.28515625" style="1" customWidth="1"/>
    <col min="2" max="2" width="18.28515625" style="1" customWidth="1"/>
    <col min="3" max="3" width="18" style="1" bestFit="1" customWidth="1"/>
    <col min="4" max="4" width="18.140625" style="1" customWidth="1"/>
    <col min="5" max="5" width="17.140625" style="1" bestFit="1" customWidth="1"/>
    <col min="6" max="6" width="22.140625" style="1" customWidth="1"/>
    <col min="7" max="7" width="27.7109375" style="1" bestFit="1" customWidth="1"/>
    <col min="8" max="8" width="22.140625" style="1" customWidth="1"/>
    <col min="9" max="9" width="22.42578125" style="1" customWidth="1"/>
    <col min="10" max="10" width="29.28515625" style="1" bestFit="1" customWidth="1"/>
    <col min="11" max="11" width="40.28515625" style="1" bestFit="1" customWidth="1"/>
    <col min="12" max="12" width="12.7109375" style="1" hidden="1" customWidth="1" outlineLevel="1"/>
    <col min="13" max="13" width="15.140625" style="1" hidden="1" customWidth="1" outlineLevel="1"/>
    <col min="14" max="14" width="22.140625" style="1" hidden="1" customWidth="1" outlineLevel="1"/>
    <col min="15" max="15" width="17.42578125" style="70" hidden="1" customWidth="1" outlineLevel="1"/>
    <col min="16" max="16" width="22.140625" style="1" hidden="1" customWidth="1" outlineLevel="1"/>
    <col min="17" max="17" width="22.140625" style="1" customWidth="1" collapsed="1"/>
    <col min="18" max="18" width="17.140625" style="1" bestFit="1" customWidth="1"/>
    <col min="19" max="19" width="22.140625" style="26" customWidth="1"/>
    <col min="20" max="21" width="22.140625" style="1" customWidth="1"/>
    <col min="22" max="23" width="22.140625" style="20" customWidth="1"/>
    <col min="24" max="24" width="22.140625" style="1" customWidth="1"/>
    <col min="25" max="25" width="23.140625" style="1" customWidth="1"/>
    <col min="26" max="28" width="16.5703125" style="1" customWidth="1"/>
    <col min="29" max="29" width="13.5703125" style="1" customWidth="1"/>
    <col min="30" max="30" width="12.85546875" style="79" bestFit="1" customWidth="1"/>
    <col min="31" max="31" width="9.140625" style="1"/>
    <col min="32" max="32" width="13.7109375" style="1" customWidth="1"/>
    <col min="33" max="16384" width="9.140625" style="1"/>
  </cols>
  <sheetData>
    <row r="1" spans="1:32" ht="23.25" x14ac:dyDescent="0.35">
      <c r="A1" s="61" t="s">
        <v>105</v>
      </c>
      <c r="S1" s="1"/>
      <c r="V1" s="1"/>
      <c r="W1" s="1"/>
    </row>
    <row r="2" spans="1:32" ht="18" x14ac:dyDescent="0.25">
      <c r="A2" s="62" t="s">
        <v>106</v>
      </c>
      <c r="S2" s="1"/>
      <c r="V2" s="1"/>
      <c r="W2" s="1"/>
    </row>
    <row r="3" spans="1:32" x14ac:dyDescent="0.2">
      <c r="S3" s="1"/>
      <c r="V3" s="1"/>
      <c r="W3" s="1"/>
    </row>
    <row r="4" spans="1:32" s="65" customFormat="1" ht="33.75" customHeight="1" x14ac:dyDescent="0.2">
      <c r="A4" s="24"/>
      <c r="B4" s="64" t="s">
        <v>69</v>
      </c>
      <c r="C4" s="64" t="s">
        <v>70</v>
      </c>
      <c r="D4" s="64" t="s">
        <v>71</v>
      </c>
      <c r="E4" s="64" t="s">
        <v>127</v>
      </c>
      <c r="F4" s="64" t="s">
        <v>130</v>
      </c>
      <c r="G4" s="64" t="s">
        <v>128</v>
      </c>
      <c r="H4" s="85" t="s">
        <v>129</v>
      </c>
      <c r="I4" s="85" t="s">
        <v>131</v>
      </c>
      <c r="K4" s="66"/>
      <c r="N4" s="71"/>
      <c r="R4" s="67"/>
      <c r="S4" s="68"/>
      <c r="T4" s="68"/>
      <c r="U4" s="68"/>
      <c r="AC4" s="80"/>
    </row>
    <row r="5" spans="1:32" s="14" customFormat="1" x14ac:dyDescent="0.2">
      <c r="A5" s="31" t="s">
        <v>72</v>
      </c>
      <c r="B5" s="56">
        <f>SUMIFS($R$12:$R$19,$D$12:$D$19,$A5)</f>
        <v>101900000</v>
      </c>
      <c r="C5" s="56">
        <f>SUMIFS($Y$12:$Y$19,$D$12:$D$19,$A5,$V$12:$V$19,"&lt;&gt;Reallocation raise")</f>
        <v>19600000</v>
      </c>
      <c r="D5" s="57">
        <f>IFERROR(C5/B5,"")</f>
        <v>0.19234543670264967</v>
      </c>
      <c r="E5" s="76">
        <v>9130917.2113289759</v>
      </c>
      <c r="F5" s="77">
        <v>459</v>
      </c>
      <c r="G5" s="78">
        <f>E5*1.005</f>
        <v>9176571.79738562</v>
      </c>
      <c r="H5" s="78">
        <f>G5*F5-B5</f>
        <v>4110146454.9999995</v>
      </c>
      <c r="I5" s="78">
        <f>H5-C5</f>
        <v>4090546454.9999995</v>
      </c>
      <c r="K5" s="16"/>
      <c r="N5" s="72"/>
      <c r="R5" s="17"/>
      <c r="S5" s="25"/>
      <c r="T5" s="25"/>
      <c r="U5" s="25"/>
      <c r="AC5" s="81"/>
    </row>
    <row r="6" spans="1:32" s="14" customFormat="1" x14ac:dyDescent="0.2">
      <c r="A6" s="31" t="s">
        <v>73</v>
      </c>
      <c r="B6" s="56">
        <f>SUMIFS($R$12:$R$19,$D$12:$D$19,$A6)</f>
        <v>0</v>
      </c>
      <c r="C6" s="56">
        <f>SUMIFS($Y$12:$Y$19,$D$12:$D$19,$A6,$V$12:$V$19,"&lt;&gt;Reallocation raise")</f>
        <v>0</v>
      </c>
      <c r="D6" s="57" t="str">
        <f t="shared" ref="D6:D8" si="0">IFERROR(C6/B6,"")</f>
        <v/>
      </c>
      <c r="E6" s="76">
        <f t="shared" ref="E6" si="1">B6*0.5%</f>
        <v>0</v>
      </c>
      <c r="F6" s="77"/>
      <c r="G6" s="78">
        <f t="shared" ref="G6:G8" si="2">E6*1.005</f>
        <v>0</v>
      </c>
      <c r="H6" s="78">
        <f t="shared" ref="H6:H8" si="3">G6*F6-B6</f>
        <v>0</v>
      </c>
      <c r="I6" s="78">
        <f t="shared" ref="I6:I8" si="4">H6-C6</f>
        <v>0</v>
      </c>
      <c r="K6" s="16"/>
      <c r="N6" s="72"/>
      <c r="R6" s="17"/>
      <c r="S6" s="25"/>
      <c r="T6" s="25"/>
      <c r="U6" s="25"/>
      <c r="AC6" s="81"/>
    </row>
    <row r="7" spans="1:32" s="14" customFormat="1" x14ac:dyDescent="0.2">
      <c r="A7" s="31" t="s">
        <v>74</v>
      </c>
      <c r="B7" s="56">
        <f>SUMIFS($R$12:$R$19,$D$12:$D$19,$A7)</f>
        <v>0</v>
      </c>
      <c r="C7" s="56">
        <f>SUMIFS($Y$12:$Y$19,$D$12:$D$19,$A7,$V$12:$V$19,"&lt;&gt;Reallocation raise")</f>
        <v>0</v>
      </c>
      <c r="D7" s="57" t="str">
        <f t="shared" si="0"/>
        <v/>
      </c>
      <c r="E7" s="76">
        <v>17627272.727272727</v>
      </c>
      <c r="F7" s="77">
        <v>11</v>
      </c>
      <c r="G7" s="78">
        <f t="shared" si="2"/>
        <v>17715409.09090909</v>
      </c>
      <c r="H7" s="78">
        <f t="shared" si="3"/>
        <v>194869500</v>
      </c>
      <c r="I7" s="78">
        <f t="shared" si="4"/>
        <v>194869500</v>
      </c>
      <c r="K7" s="16"/>
      <c r="N7" s="72"/>
      <c r="R7" s="17"/>
      <c r="S7" s="25"/>
      <c r="T7" s="25"/>
      <c r="U7" s="25"/>
      <c r="AC7" s="81"/>
    </row>
    <row r="8" spans="1:32" s="14" customFormat="1" x14ac:dyDescent="0.2">
      <c r="A8" s="31" t="s">
        <v>75</v>
      </c>
      <c r="B8" s="56">
        <f>SUM(B5:B7)</f>
        <v>101900000</v>
      </c>
      <c r="C8" s="56">
        <f>SUM(C5:C7)</f>
        <v>19600000</v>
      </c>
      <c r="D8" s="57">
        <f t="shared" si="0"/>
        <v>0.19234543670264967</v>
      </c>
      <c r="E8" s="76">
        <v>9329768.0851063821</v>
      </c>
      <c r="F8" s="77">
        <f>SUM(F5:F7)</f>
        <v>470</v>
      </c>
      <c r="G8" s="78">
        <f t="shared" si="2"/>
        <v>9376416.9255319126</v>
      </c>
      <c r="H8" s="78">
        <f t="shared" si="3"/>
        <v>4305015954.999999</v>
      </c>
      <c r="I8" s="78">
        <f t="shared" si="4"/>
        <v>4285415954.999999</v>
      </c>
      <c r="K8" s="16"/>
      <c r="N8" s="72"/>
      <c r="R8" s="17"/>
      <c r="S8" s="25"/>
      <c r="T8" s="25"/>
      <c r="U8" s="25"/>
      <c r="AC8" s="81"/>
    </row>
    <row r="9" spans="1:32" s="17" customFormat="1" ht="15" customHeight="1" x14ac:dyDescent="0.2">
      <c r="K9" s="58">
        <v>42916</v>
      </c>
      <c r="L9" s="14"/>
      <c r="O9" s="73"/>
      <c r="R9" s="14"/>
      <c r="S9" s="112" t="s">
        <v>19</v>
      </c>
      <c r="T9" s="113"/>
      <c r="U9" s="113"/>
      <c r="V9" s="113"/>
      <c r="W9" s="113"/>
      <c r="X9" s="114"/>
      <c r="Y9" s="69"/>
      <c r="Z9" s="109" t="s">
        <v>18</v>
      </c>
      <c r="AA9" s="110"/>
      <c r="AB9" s="110"/>
      <c r="AC9" s="111"/>
      <c r="AD9" s="82"/>
    </row>
    <row r="10" spans="1:32" s="59" customFormat="1" ht="43.5" customHeight="1" x14ac:dyDescent="0.25">
      <c r="A10" s="11" t="s">
        <v>132</v>
      </c>
      <c r="B10" s="11" t="s">
        <v>0</v>
      </c>
      <c r="C10" s="63" t="s">
        <v>1</v>
      </c>
      <c r="D10" s="11" t="s">
        <v>2</v>
      </c>
      <c r="E10" s="63" t="s">
        <v>3</v>
      </c>
      <c r="F10" s="11" t="s">
        <v>4</v>
      </c>
      <c r="G10" s="11" t="s">
        <v>65</v>
      </c>
      <c r="H10" s="63" t="s">
        <v>83</v>
      </c>
      <c r="I10" s="11" t="s">
        <v>5</v>
      </c>
      <c r="J10" s="63" t="s">
        <v>6</v>
      </c>
      <c r="K10" s="11" t="s">
        <v>7</v>
      </c>
      <c r="L10" s="11" t="s">
        <v>8</v>
      </c>
      <c r="M10" s="63" t="s">
        <v>12</v>
      </c>
      <c r="N10" s="63" t="s">
        <v>13</v>
      </c>
      <c r="O10" s="11" t="s">
        <v>14</v>
      </c>
      <c r="P10" s="11" t="s">
        <v>15</v>
      </c>
      <c r="Q10" s="11" t="s">
        <v>21</v>
      </c>
      <c r="R10" s="11" t="s">
        <v>139</v>
      </c>
      <c r="S10" s="11" t="s">
        <v>68</v>
      </c>
      <c r="T10" s="63" t="s">
        <v>122</v>
      </c>
      <c r="U10" s="11" t="s">
        <v>16</v>
      </c>
      <c r="V10" s="63" t="s">
        <v>17</v>
      </c>
      <c r="W10" s="63" t="s">
        <v>104</v>
      </c>
      <c r="X10" s="11" t="s">
        <v>23</v>
      </c>
      <c r="Y10" s="11" t="s">
        <v>70</v>
      </c>
      <c r="Z10" s="11" t="s">
        <v>3</v>
      </c>
      <c r="AA10" s="11" t="s">
        <v>4</v>
      </c>
      <c r="AB10" s="63" t="s">
        <v>22</v>
      </c>
      <c r="AC10" s="11" t="s">
        <v>20</v>
      </c>
      <c r="AD10" s="83"/>
    </row>
    <row r="11" spans="1:32" s="60" customFormat="1" ht="14.25" customHeight="1" x14ac:dyDescent="0.2">
      <c r="A11" s="27" t="s">
        <v>9</v>
      </c>
      <c r="B11" s="27" t="s">
        <v>9</v>
      </c>
      <c r="C11" s="27" t="s">
        <v>10</v>
      </c>
      <c r="D11" s="27" t="s">
        <v>11</v>
      </c>
      <c r="E11" s="27" t="s">
        <v>9</v>
      </c>
      <c r="F11" s="27" t="s">
        <v>9</v>
      </c>
      <c r="G11" s="27" t="s">
        <v>9</v>
      </c>
      <c r="H11" s="27" t="s">
        <v>10</v>
      </c>
      <c r="I11" s="27" t="s">
        <v>10</v>
      </c>
      <c r="J11" s="27" t="s">
        <v>10</v>
      </c>
      <c r="K11" s="27" t="s">
        <v>9</v>
      </c>
      <c r="L11" s="27" t="s">
        <v>9</v>
      </c>
      <c r="M11" s="27" t="s">
        <v>11</v>
      </c>
      <c r="N11" s="27" t="s">
        <v>10</v>
      </c>
      <c r="O11" s="28" t="s">
        <v>9</v>
      </c>
      <c r="P11" s="29" t="s">
        <v>9</v>
      </c>
      <c r="Q11" s="29" t="s">
        <v>9</v>
      </c>
      <c r="R11" s="30" t="s">
        <v>9</v>
      </c>
      <c r="S11" s="29" t="s">
        <v>9</v>
      </c>
      <c r="T11" s="27" t="s">
        <v>11</v>
      </c>
      <c r="U11" s="29" t="s">
        <v>9</v>
      </c>
      <c r="V11" s="27" t="s">
        <v>10</v>
      </c>
      <c r="W11" s="29" t="s">
        <v>9</v>
      </c>
      <c r="X11" s="29" t="s">
        <v>9</v>
      </c>
      <c r="Y11" s="27" t="s">
        <v>11</v>
      </c>
      <c r="Z11" s="29" t="s">
        <v>9</v>
      </c>
      <c r="AA11" s="29" t="s">
        <v>9</v>
      </c>
      <c r="AB11" s="29" t="s">
        <v>9</v>
      </c>
      <c r="AC11" s="27" t="s">
        <v>11</v>
      </c>
      <c r="AD11" s="84"/>
    </row>
    <row r="12" spans="1:32" x14ac:dyDescent="0.2">
      <c r="A12" s="89">
        <v>1</v>
      </c>
      <c r="B12" s="2" t="s">
        <v>126</v>
      </c>
      <c r="C12" s="2" t="s">
        <v>54</v>
      </c>
      <c r="D12" s="3" t="str">
        <f t="shared" ref="D12:D35" si="5">IF(I12="","",IF(OR(I12="FL",I12="HR",I12="OM"),"Admin &amp; Finances",IF(I12="S&amp;M","B2B &amp; B2C","Production")))</f>
        <v>Production</v>
      </c>
      <c r="E12" s="4" t="s">
        <v>138</v>
      </c>
      <c r="F12" s="5" t="s">
        <v>137</v>
      </c>
      <c r="G12" s="7" t="s">
        <v>135</v>
      </c>
      <c r="H12" s="21" t="s">
        <v>112</v>
      </c>
      <c r="I12" s="6" t="s">
        <v>55</v>
      </c>
      <c r="J12" s="5" t="s">
        <v>42</v>
      </c>
      <c r="K12" s="7"/>
      <c r="L12" s="13">
        <v>38929</v>
      </c>
      <c r="M12" s="8">
        <f>IF(L12="","",(DATE(2017,6,30)-L12)/30)</f>
        <v>132.9</v>
      </c>
      <c r="N12" s="9" t="s">
        <v>59</v>
      </c>
      <c r="O12" s="74">
        <v>6.5000000000000002E-2</v>
      </c>
      <c r="P12" s="12">
        <v>42795</v>
      </c>
      <c r="Q12" s="10"/>
      <c r="R12" s="10">
        <v>19200000</v>
      </c>
      <c r="S12" s="90">
        <v>0.25</v>
      </c>
      <c r="T12" s="10">
        <f t="shared" ref="T12:T35" si="6">IF(S12=0,R12,ROUND(R12*S12+R12,-5))</f>
        <v>24000000</v>
      </c>
      <c r="U12" s="91">
        <v>43101</v>
      </c>
      <c r="V12" s="18" t="s">
        <v>60</v>
      </c>
      <c r="W12" s="18" t="s">
        <v>189</v>
      </c>
      <c r="X12" s="7" t="s">
        <v>140</v>
      </c>
      <c r="Y12" s="10">
        <f t="shared" ref="Y12:Y35" si="7">IF(V12&gt;0,T12-R12,0)</f>
        <v>4800000</v>
      </c>
      <c r="Z12" s="22"/>
      <c r="AA12" s="22"/>
      <c r="AB12" s="23"/>
      <c r="AC12" s="23">
        <f t="shared" ref="AC12:AC35" si="8">-Y12</f>
        <v>-4800000</v>
      </c>
      <c r="AF12" s="75"/>
    </row>
    <row r="13" spans="1:32" x14ac:dyDescent="0.2">
      <c r="A13" s="89">
        <v>1</v>
      </c>
      <c r="B13" s="2" t="s">
        <v>126</v>
      </c>
      <c r="C13" s="2" t="s">
        <v>54</v>
      </c>
      <c r="D13" s="3" t="str">
        <f t="shared" si="5"/>
        <v>Production</v>
      </c>
      <c r="E13" s="4" t="s">
        <v>195</v>
      </c>
      <c r="F13" s="5" t="s">
        <v>194</v>
      </c>
      <c r="G13" s="7" t="s">
        <v>160</v>
      </c>
      <c r="H13" s="7" t="s">
        <v>113</v>
      </c>
      <c r="I13" s="6" t="s">
        <v>55</v>
      </c>
      <c r="J13" s="5" t="s">
        <v>42</v>
      </c>
      <c r="K13" s="7"/>
      <c r="L13" s="13"/>
      <c r="M13" s="8"/>
      <c r="N13" s="9"/>
      <c r="O13" s="74"/>
      <c r="P13" s="12"/>
      <c r="Q13" s="10"/>
      <c r="R13" s="10">
        <v>16800000</v>
      </c>
      <c r="S13" s="74">
        <v>0.15</v>
      </c>
      <c r="T13" s="10">
        <f t="shared" si="6"/>
        <v>19300000</v>
      </c>
      <c r="U13" s="91">
        <v>43101</v>
      </c>
      <c r="V13" s="18" t="s">
        <v>60</v>
      </c>
      <c r="W13" s="18" t="s">
        <v>196</v>
      </c>
      <c r="X13" s="7" t="s">
        <v>179</v>
      </c>
      <c r="Y13" s="10">
        <f t="shared" si="7"/>
        <v>2500000</v>
      </c>
      <c r="Z13" s="22"/>
      <c r="AA13" s="22"/>
      <c r="AB13" s="23"/>
      <c r="AC13" s="23">
        <f t="shared" si="8"/>
        <v>-2500000</v>
      </c>
      <c r="AF13" s="75"/>
    </row>
    <row r="14" spans="1:32" ht="15" customHeight="1" x14ac:dyDescent="0.2">
      <c r="A14" s="89">
        <v>1</v>
      </c>
      <c r="B14" s="2" t="s">
        <v>126</v>
      </c>
      <c r="C14" s="2" t="s">
        <v>54</v>
      </c>
      <c r="D14" s="3" t="str">
        <f t="shared" si="5"/>
        <v>Production</v>
      </c>
      <c r="E14" s="4" t="s">
        <v>146</v>
      </c>
      <c r="F14" s="5" t="s">
        <v>147</v>
      </c>
      <c r="G14" s="7" t="s">
        <v>134</v>
      </c>
      <c r="H14" s="21" t="s">
        <v>114</v>
      </c>
      <c r="I14" s="6" t="s">
        <v>55</v>
      </c>
      <c r="J14" s="5" t="s">
        <v>42</v>
      </c>
      <c r="K14" s="7"/>
      <c r="L14" s="13"/>
      <c r="M14" s="8"/>
      <c r="N14" s="9"/>
      <c r="O14" s="74"/>
      <c r="P14" s="12"/>
      <c r="Q14" s="10"/>
      <c r="R14" s="10">
        <v>9700000</v>
      </c>
      <c r="S14" s="90">
        <v>0.24</v>
      </c>
      <c r="T14" s="10">
        <f t="shared" si="6"/>
        <v>12000000</v>
      </c>
      <c r="U14" s="91">
        <v>43101</v>
      </c>
      <c r="V14" s="18" t="s">
        <v>60</v>
      </c>
      <c r="W14" s="18" t="s">
        <v>197</v>
      </c>
      <c r="X14" s="7" t="s">
        <v>178</v>
      </c>
      <c r="Y14" s="10">
        <f t="shared" si="7"/>
        <v>2300000</v>
      </c>
      <c r="Z14" s="22"/>
      <c r="AA14" s="22"/>
      <c r="AB14" s="23"/>
      <c r="AC14" s="23">
        <f t="shared" si="8"/>
        <v>-2300000</v>
      </c>
      <c r="AF14" s="75"/>
    </row>
    <row r="15" spans="1:32" ht="15" customHeight="1" x14ac:dyDescent="0.2">
      <c r="A15" s="89">
        <v>1</v>
      </c>
      <c r="B15" s="2" t="s">
        <v>126</v>
      </c>
      <c r="C15" s="2" t="s">
        <v>54</v>
      </c>
      <c r="D15" s="3" t="str">
        <f t="shared" si="5"/>
        <v>Production</v>
      </c>
      <c r="E15" s="4" t="s">
        <v>187</v>
      </c>
      <c r="F15" s="5" t="s">
        <v>188</v>
      </c>
      <c r="G15" s="7" t="s">
        <v>133</v>
      </c>
      <c r="H15" s="21" t="s">
        <v>115</v>
      </c>
      <c r="I15" s="6" t="s">
        <v>55</v>
      </c>
      <c r="J15" s="5" t="s">
        <v>42</v>
      </c>
      <c r="K15" s="77"/>
      <c r="L15" s="77"/>
      <c r="M15" s="10"/>
      <c r="N15" s="74" t="s">
        <v>136</v>
      </c>
      <c r="O15" s="10" t="e">
        <v>#VALUE!</v>
      </c>
      <c r="P15" s="19"/>
      <c r="Q15" s="18"/>
      <c r="R15" s="18">
        <v>7000000</v>
      </c>
      <c r="S15" s="74">
        <v>0.18</v>
      </c>
      <c r="T15" s="10">
        <f t="shared" si="6"/>
        <v>8300000</v>
      </c>
      <c r="U15" s="91">
        <v>43101</v>
      </c>
      <c r="V15" s="18" t="s">
        <v>60</v>
      </c>
      <c r="W15" s="18" t="s">
        <v>198</v>
      </c>
      <c r="X15" s="86"/>
      <c r="Y15" s="10">
        <f t="shared" si="7"/>
        <v>1300000</v>
      </c>
      <c r="Z15" s="22"/>
      <c r="AA15" s="22"/>
      <c r="AB15" s="23"/>
      <c r="AC15" s="23">
        <f t="shared" si="8"/>
        <v>-1300000</v>
      </c>
      <c r="AF15" s="75"/>
    </row>
    <row r="16" spans="1:32" ht="15" customHeight="1" x14ac:dyDescent="0.2">
      <c r="A16" s="89">
        <v>1</v>
      </c>
      <c r="B16" s="2" t="s">
        <v>126</v>
      </c>
      <c r="C16" s="2" t="s">
        <v>54</v>
      </c>
      <c r="D16" s="3" t="str">
        <f t="shared" si="5"/>
        <v>Production</v>
      </c>
      <c r="E16" s="4" t="s">
        <v>144</v>
      </c>
      <c r="F16" s="5" t="s">
        <v>145</v>
      </c>
      <c r="G16" s="7" t="s">
        <v>135</v>
      </c>
      <c r="H16" s="21" t="s">
        <v>112</v>
      </c>
      <c r="I16" s="6" t="s">
        <v>55</v>
      </c>
      <c r="J16" s="7" t="s">
        <v>33</v>
      </c>
      <c r="K16" s="7"/>
      <c r="L16" s="13">
        <v>39286</v>
      </c>
      <c r="M16" s="8">
        <f>IF(L16="","",(DATE(2017,6,30)-L16)/30)</f>
        <v>121</v>
      </c>
      <c r="N16" s="9" t="s">
        <v>59</v>
      </c>
      <c r="O16" s="74">
        <v>0.1</v>
      </c>
      <c r="P16" s="12">
        <v>42795</v>
      </c>
      <c r="Q16" s="10"/>
      <c r="R16" s="10">
        <v>15000000</v>
      </c>
      <c r="S16" s="74">
        <v>0.16500000000000001</v>
      </c>
      <c r="T16" s="10">
        <f t="shared" si="6"/>
        <v>17500000</v>
      </c>
      <c r="U16" s="92">
        <v>43040</v>
      </c>
      <c r="V16" s="18" t="s">
        <v>60</v>
      </c>
      <c r="W16" s="18" t="s">
        <v>190</v>
      </c>
      <c r="X16" s="7" t="s">
        <v>140</v>
      </c>
      <c r="Y16" s="10">
        <f t="shared" si="7"/>
        <v>2500000</v>
      </c>
      <c r="Z16" s="22"/>
      <c r="AA16" s="22"/>
      <c r="AB16" s="23"/>
      <c r="AC16" s="23">
        <f t="shared" si="8"/>
        <v>-2500000</v>
      </c>
      <c r="AF16" s="75"/>
    </row>
    <row r="17" spans="1:32" ht="15" customHeight="1" x14ac:dyDescent="0.2">
      <c r="A17" s="89">
        <v>1</v>
      </c>
      <c r="B17" s="2" t="s">
        <v>126</v>
      </c>
      <c r="C17" s="2" t="s">
        <v>54</v>
      </c>
      <c r="D17" s="3" t="str">
        <f t="shared" si="5"/>
        <v>Production</v>
      </c>
      <c r="E17" s="4" t="s">
        <v>212</v>
      </c>
      <c r="F17" s="5" t="s">
        <v>213</v>
      </c>
      <c r="G17" s="7" t="s">
        <v>134</v>
      </c>
      <c r="H17" s="7" t="s">
        <v>114</v>
      </c>
      <c r="I17" s="6" t="s">
        <v>55</v>
      </c>
      <c r="J17" s="5" t="s">
        <v>33</v>
      </c>
      <c r="K17" s="7"/>
      <c r="L17" s="13"/>
      <c r="M17" s="8"/>
      <c r="N17" s="9"/>
      <c r="O17" s="74"/>
      <c r="P17" s="12"/>
      <c r="Q17" s="10"/>
      <c r="R17" s="10">
        <v>9300000</v>
      </c>
      <c r="S17" s="74">
        <v>0.18</v>
      </c>
      <c r="T17" s="10">
        <f t="shared" si="6"/>
        <v>11000000</v>
      </c>
      <c r="U17" s="91">
        <v>43101</v>
      </c>
      <c r="V17" s="18" t="s">
        <v>60</v>
      </c>
      <c r="W17" s="18" t="s">
        <v>214</v>
      </c>
      <c r="X17" s="7" t="s">
        <v>160</v>
      </c>
      <c r="Y17" s="10">
        <f t="shared" si="7"/>
        <v>1700000</v>
      </c>
      <c r="Z17" s="22"/>
      <c r="AA17" s="22"/>
      <c r="AB17" s="23"/>
      <c r="AC17" s="23">
        <f t="shared" si="8"/>
        <v>-1700000</v>
      </c>
      <c r="AF17" s="75"/>
    </row>
    <row r="18" spans="1:32" x14ac:dyDescent="0.2">
      <c r="A18" s="89">
        <v>1</v>
      </c>
      <c r="B18" s="2" t="s">
        <v>126</v>
      </c>
      <c r="C18" s="2" t="s">
        <v>54</v>
      </c>
      <c r="D18" s="3" t="str">
        <f t="shared" si="5"/>
        <v>Production</v>
      </c>
      <c r="E18" s="4" t="s">
        <v>215</v>
      </c>
      <c r="F18" s="5" t="s">
        <v>216</v>
      </c>
      <c r="G18" s="7" t="s">
        <v>133</v>
      </c>
      <c r="H18" s="7" t="s">
        <v>115</v>
      </c>
      <c r="I18" s="6" t="s">
        <v>55</v>
      </c>
      <c r="J18" s="5" t="s">
        <v>33</v>
      </c>
      <c r="K18" s="7"/>
      <c r="L18" s="13"/>
      <c r="M18" s="8"/>
      <c r="N18" s="9"/>
      <c r="O18" s="74"/>
      <c r="P18" s="12"/>
      <c r="Q18" s="10"/>
      <c r="R18" s="10">
        <v>7100000</v>
      </c>
      <c r="S18" s="74">
        <v>0.18</v>
      </c>
      <c r="T18" s="10">
        <f t="shared" si="6"/>
        <v>8400000</v>
      </c>
      <c r="U18" s="93">
        <v>43101</v>
      </c>
      <c r="V18" s="18" t="s">
        <v>60</v>
      </c>
      <c r="W18" s="18" t="s">
        <v>217</v>
      </c>
      <c r="X18" s="7" t="s">
        <v>134</v>
      </c>
      <c r="Y18" s="10">
        <f t="shared" si="7"/>
        <v>1300000</v>
      </c>
      <c r="Z18" s="22"/>
      <c r="AA18" s="22"/>
      <c r="AB18" s="23"/>
      <c r="AC18" s="23">
        <f t="shared" si="8"/>
        <v>-1300000</v>
      </c>
      <c r="AF18" s="75"/>
    </row>
    <row r="19" spans="1:32" x14ac:dyDescent="0.2">
      <c r="A19" s="89">
        <v>1</v>
      </c>
      <c r="B19" s="2" t="s">
        <v>126</v>
      </c>
      <c r="C19" s="2" t="s">
        <v>54</v>
      </c>
      <c r="D19" s="3" t="str">
        <f t="shared" si="5"/>
        <v>Production</v>
      </c>
      <c r="E19" s="4" t="s">
        <v>141</v>
      </c>
      <c r="F19" s="5" t="s">
        <v>142</v>
      </c>
      <c r="G19" s="7" t="s">
        <v>143</v>
      </c>
      <c r="H19" s="21" t="s">
        <v>112</v>
      </c>
      <c r="I19" s="6" t="s">
        <v>55</v>
      </c>
      <c r="J19" s="5" t="s">
        <v>53</v>
      </c>
      <c r="K19" s="7"/>
      <c r="L19" s="13">
        <v>39085</v>
      </c>
      <c r="M19" s="8">
        <f>IF(L19="","",(DATE(2017,6,30)-L19)/30)</f>
        <v>127.7</v>
      </c>
      <c r="N19" s="9" t="s">
        <v>59</v>
      </c>
      <c r="O19" s="74">
        <v>0.05</v>
      </c>
      <c r="P19" s="12">
        <v>42795</v>
      </c>
      <c r="Q19" s="10"/>
      <c r="R19" s="10">
        <v>17800000</v>
      </c>
      <c r="S19" s="74">
        <v>0.18</v>
      </c>
      <c r="T19" s="10">
        <f t="shared" si="6"/>
        <v>21000000</v>
      </c>
      <c r="U19" s="19">
        <v>43040</v>
      </c>
      <c r="V19" s="18" t="s">
        <v>60</v>
      </c>
      <c r="W19" s="18" t="s">
        <v>191</v>
      </c>
      <c r="X19" s="7" t="s">
        <v>140</v>
      </c>
      <c r="Y19" s="10">
        <f t="shared" si="7"/>
        <v>3200000</v>
      </c>
      <c r="Z19" s="22"/>
      <c r="AA19" s="22"/>
      <c r="AB19" s="23"/>
      <c r="AC19" s="23">
        <f t="shared" si="8"/>
        <v>-3200000</v>
      </c>
      <c r="AF19" s="75"/>
    </row>
    <row r="20" spans="1:32" x14ac:dyDescent="0.2">
      <c r="A20" s="89">
        <v>1</v>
      </c>
      <c r="B20" s="2" t="s">
        <v>126</v>
      </c>
      <c r="C20" s="2" t="s">
        <v>54</v>
      </c>
      <c r="D20" s="3" t="str">
        <f t="shared" si="5"/>
        <v>Production</v>
      </c>
      <c r="E20" s="4" t="s">
        <v>199</v>
      </c>
      <c r="F20" s="5" t="s">
        <v>200</v>
      </c>
      <c r="G20" s="7" t="s">
        <v>160</v>
      </c>
      <c r="H20" s="7" t="s">
        <v>113</v>
      </c>
      <c r="I20" s="6" t="s">
        <v>55</v>
      </c>
      <c r="J20" s="5" t="s">
        <v>201</v>
      </c>
      <c r="K20" s="7"/>
      <c r="L20" s="13"/>
      <c r="M20" s="8"/>
      <c r="N20" s="9"/>
      <c r="O20" s="74"/>
      <c r="P20" s="12"/>
      <c r="Q20" s="10"/>
      <c r="R20" s="10">
        <v>14400000</v>
      </c>
      <c r="S20" s="74">
        <v>0.18</v>
      </c>
      <c r="T20" s="10">
        <f t="shared" si="6"/>
        <v>17000000</v>
      </c>
      <c r="U20" s="93">
        <v>43132</v>
      </c>
      <c r="V20" s="18" t="s">
        <v>60</v>
      </c>
      <c r="W20" s="18" t="s">
        <v>202</v>
      </c>
      <c r="X20" s="7" t="s">
        <v>179</v>
      </c>
      <c r="Y20" s="10">
        <f t="shared" si="7"/>
        <v>2600000</v>
      </c>
      <c r="Z20" s="22"/>
      <c r="AA20" s="22"/>
      <c r="AB20" s="23"/>
      <c r="AC20" s="23">
        <f t="shared" si="8"/>
        <v>-2600000</v>
      </c>
      <c r="AF20" s="75"/>
    </row>
    <row r="21" spans="1:32" x14ac:dyDescent="0.2">
      <c r="A21" s="89">
        <v>1</v>
      </c>
      <c r="B21" s="2" t="s">
        <v>126</v>
      </c>
      <c r="C21" s="2" t="s">
        <v>54</v>
      </c>
      <c r="D21" s="3" t="str">
        <f t="shared" si="5"/>
        <v>Production</v>
      </c>
      <c r="E21" s="4" t="s">
        <v>154</v>
      </c>
      <c r="F21" s="5" t="s">
        <v>155</v>
      </c>
      <c r="G21" s="7" t="s">
        <v>134</v>
      </c>
      <c r="H21" s="21" t="s">
        <v>114</v>
      </c>
      <c r="I21" s="6" t="s">
        <v>55</v>
      </c>
      <c r="J21" s="5" t="s">
        <v>53</v>
      </c>
      <c r="K21" s="7"/>
      <c r="L21" s="13"/>
      <c r="M21" s="8"/>
      <c r="N21" s="9"/>
      <c r="O21" s="74"/>
      <c r="P21" s="12"/>
      <c r="Q21" s="10"/>
      <c r="R21" s="10">
        <v>10800000</v>
      </c>
      <c r="S21" s="74">
        <v>0.18</v>
      </c>
      <c r="T21" s="10">
        <f t="shared" si="6"/>
        <v>12700000</v>
      </c>
      <c r="U21" s="19">
        <v>43070</v>
      </c>
      <c r="V21" s="18" t="s">
        <v>60</v>
      </c>
      <c r="W21" s="18" t="s">
        <v>192</v>
      </c>
      <c r="X21" s="7" t="s">
        <v>160</v>
      </c>
      <c r="Y21" s="10">
        <f t="shared" si="7"/>
        <v>1900000</v>
      </c>
      <c r="Z21" s="22"/>
      <c r="AA21" s="22"/>
      <c r="AB21" s="23"/>
      <c r="AC21" s="23">
        <f t="shared" si="8"/>
        <v>-1900000</v>
      </c>
      <c r="AF21" s="75"/>
    </row>
    <row r="22" spans="1:32" x14ac:dyDescent="0.2">
      <c r="A22" s="89">
        <v>1</v>
      </c>
      <c r="B22" s="2" t="s">
        <v>126</v>
      </c>
      <c r="C22" s="2" t="s">
        <v>54</v>
      </c>
      <c r="D22" s="3" t="str">
        <f t="shared" si="5"/>
        <v>Production</v>
      </c>
      <c r="E22" s="4" t="s">
        <v>156</v>
      </c>
      <c r="F22" s="5" t="s">
        <v>157</v>
      </c>
      <c r="G22" s="7" t="s">
        <v>133</v>
      </c>
      <c r="H22" s="21" t="s">
        <v>115</v>
      </c>
      <c r="I22" s="6" t="s">
        <v>55</v>
      </c>
      <c r="J22" s="5" t="s">
        <v>53</v>
      </c>
      <c r="K22" s="77"/>
      <c r="L22" s="77"/>
      <c r="M22" s="77"/>
      <c r="N22" s="77"/>
      <c r="O22" s="87"/>
      <c r="P22" s="77"/>
      <c r="Q22" s="77"/>
      <c r="R22" s="10">
        <v>7600000</v>
      </c>
      <c r="S22" s="74">
        <v>0.18</v>
      </c>
      <c r="T22" s="10">
        <f t="shared" si="6"/>
        <v>9000000</v>
      </c>
      <c r="U22" s="19">
        <v>43070</v>
      </c>
      <c r="V22" s="18" t="s">
        <v>60</v>
      </c>
      <c r="W22" s="18" t="s">
        <v>203</v>
      </c>
      <c r="X22" s="7" t="s">
        <v>134</v>
      </c>
      <c r="Y22" s="10">
        <f t="shared" si="7"/>
        <v>1400000</v>
      </c>
      <c r="Z22" s="22"/>
      <c r="AA22" s="22"/>
      <c r="AB22" s="23"/>
      <c r="AC22" s="23">
        <f t="shared" si="8"/>
        <v>-1400000</v>
      </c>
    </row>
    <row r="23" spans="1:32" x14ac:dyDescent="0.2">
      <c r="A23" s="89">
        <v>1</v>
      </c>
      <c r="B23" s="2" t="s">
        <v>126</v>
      </c>
      <c r="C23" s="2" t="s">
        <v>54</v>
      </c>
      <c r="D23" s="3" t="str">
        <f t="shared" si="5"/>
        <v>Production</v>
      </c>
      <c r="E23" s="4" t="s">
        <v>169</v>
      </c>
      <c r="F23" s="5" t="s">
        <v>170</v>
      </c>
      <c r="G23" s="7" t="s">
        <v>134</v>
      </c>
      <c r="H23" s="21" t="s">
        <v>114</v>
      </c>
      <c r="I23" s="6" t="s">
        <v>55</v>
      </c>
      <c r="J23" s="5" t="s">
        <v>53</v>
      </c>
      <c r="K23" s="77"/>
      <c r="L23" s="77"/>
      <c r="M23" s="77"/>
      <c r="N23" s="77"/>
      <c r="O23" s="87"/>
      <c r="P23" s="77"/>
      <c r="Q23" s="77"/>
      <c r="R23" s="10">
        <v>9300000</v>
      </c>
      <c r="S23" s="74">
        <v>0.18</v>
      </c>
      <c r="T23" s="10">
        <f t="shared" si="6"/>
        <v>11000000</v>
      </c>
      <c r="U23" s="93">
        <v>43101</v>
      </c>
      <c r="V23" s="18" t="s">
        <v>60</v>
      </c>
      <c r="W23" s="18" t="s">
        <v>204</v>
      </c>
      <c r="X23" s="7" t="s">
        <v>178</v>
      </c>
      <c r="Y23" s="10">
        <f t="shared" si="7"/>
        <v>1700000</v>
      </c>
      <c r="Z23" s="22"/>
      <c r="AA23" s="22"/>
      <c r="AB23" s="23"/>
      <c r="AC23" s="23">
        <f t="shared" si="8"/>
        <v>-1700000</v>
      </c>
    </row>
    <row r="24" spans="1:32" x14ac:dyDescent="0.2">
      <c r="A24" s="89">
        <v>1</v>
      </c>
      <c r="B24" s="2" t="s">
        <v>126</v>
      </c>
      <c r="C24" s="2" t="s">
        <v>54</v>
      </c>
      <c r="D24" s="3" t="str">
        <f t="shared" si="5"/>
        <v>Production</v>
      </c>
      <c r="E24" s="4" t="s">
        <v>164</v>
      </c>
      <c r="F24" s="5" t="s">
        <v>165</v>
      </c>
      <c r="G24" s="7" t="s">
        <v>133</v>
      </c>
      <c r="H24" s="21" t="s">
        <v>115</v>
      </c>
      <c r="I24" s="6" t="s">
        <v>55</v>
      </c>
      <c r="J24" s="5" t="s">
        <v>53</v>
      </c>
      <c r="K24" s="77"/>
      <c r="L24" s="77"/>
      <c r="M24" s="77"/>
      <c r="N24" s="77"/>
      <c r="O24" s="87"/>
      <c r="P24" s="77"/>
      <c r="Q24" s="77"/>
      <c r="R24" s="10">
        <v>6400000</v>
      </c>
      <c r="S24" s="90">
        <v>0.2</v>
      </c>
      <c r="T24" s="10">
        <f t="shared" si="6"/>
        <v>7700000</v>
      </c>
      <c r="U24" s="93">
        <v>43101</v>
      </c>
      <c r="V24" s="18" t="s">
        <v>60</v>
      </c>
      <c r="W24" s="18" t="s">
        <v>205</v>
      </c>
      <c r="X24" s="7" t="s">
        <v>134</v>
      </c>
      <c r="Y24" s="10">
        <f t="shared" si="7"/>
        <v>1300000</v>
      </c>
      <c r="Z24" s="22"/>
      <c r="AA24" s="22"/>
      <c r="AB24" s="23"/>
      <c r="AC24" s="23">
        <f t="shared" si="8"/>
        <v>-1300000</v>
      </c>
    </row>
    <row r="25" spans="1:32" x14ac:dyDescent="0.2">
      <c r="A25" s="89">
        <v>1</v>
      </c>
      <c r="B25" s="2" t="s">
        <v>126</v>
      </c>
      <c r="C25" s="2" t="s">
        <v>54</v>
      </c>
      <c r="D25" s="3" t="str">
        <f t="shared" si="5"/>
        <v>Production</v>
      </c>
      <c r="E25" s="4" t="s">
        <v>206</v>
      </c>
      <c r="F25" s="5" t="s">
        <v>207</v>
      </c>
      <c r="G25" s="7" t="s">
        <v>133</v>
      </c>
      <c r="H25" s="7" t="s">
        <v>116</v>
      </c>
      <c r="I25" s="6" t="s">
        <v>55</v>
      </c>
      <c r="J25" s="5" t="s">
        <v>177</v>
      </c>
      <c r="K25" s="7"/>
      <c r="L25" s="13"/>
      <c r="M25" s="8"/>
      <c r="N25" s="9"/>
      <c r="O25" s="74"/>
      <c r="P25" s="12"/>
      <c r="Q25" s="10"/>
      <c r="R25" s="10">
        <v>7200000</v>
      </c>
      <c r="S25" s="74">
        <v>0.18</v>
      </c>
      <c r="T25" s="10">
        <f t="shared" si="6"/>
        <v>8500000</v>
      </c>
      <c r="U25" s="93">
        <v>43101</v>
      </c>
      <c r="V25" s="18" t="s">
        <v>60</v>
      </c>
      <c r="W25" s="18" t="s">
        <v>208</v>
      </c>
      <c r="X25" s="7" t="s">
        <v>134</v>
      </c>
      <c r="Y25" s="10">
        <f t="shared" si="7"/>
        <v>1300000</v>
      </c>
      <c r="Z25" s="22"/>
      <c r="AA25" s="22"/>
      <c r="AB25" s="23"/>
      <c r="AC25" s="23">
        <f t="shared" si="8"/>
        <v>-1300000</v>
      </c>
    </row>
    <row r="26" spans="1:32" x14ac:dyDescent="0.2">
      <c r="A26" s="89">
        <v>1</v>
      </c>
      <c r="B26" s="2" t="s">
        <v>126</v>
      </c>
      <c r="C26" s="2" t="s">
        <v>54</v>
      </c>
      <c r="D26" s="3" t="str">
        <f t="shared" si="5"/>
        <v>Production</v>
      </c>
      <c r="E26" s="4" t="s">
        <v>209</v>
      </c>
      <c r="F26" s="5" t="s">
        <v>210</v>
      </c>
      <c r="G26" s="7" t="s">
        <v>133</v>
      </c>
      <c r="H26" s="7" t="s">
        <v>116</v>
      </c>
      <c r="I26" s="6" t="s">
        <v>55</v>
      </c>
      <c r="J26" s="5" t="s">
        <v>177</v>
      </c>
      <c r="K26" s="7"/>
      <c r="L26" s="13"/>
      <c r="M26" s="8"/>
      <c r="N26" s="9"/>
      <c r="O26" s="74"/>
      <c r="P26" s="12"/>
      <c r="Q26" s="10"/>
      <c r="R26" s="10">
        <v>6400000</v>
      </c>
      <c r="S26" s="90">
        <v>0.2</v>
      </c>
      <c r="T26" s="10">
        <f t="shared" si="6"/>
        <v>7700000</v>
      </c>
      <c r="U26" s="93">
        <v>43101</v>
      </c>
      <c r="V26" s="18" t="s">
        <v>60</v>
      </c>
      <c r="W26" s="18" t="s">
        <v>211</v>
      </c>
      <c r="X26" s="7" t="s">
        <v>134</v>
      </c>
      <c r="Y26" s="10">
        <f t="shared" si="7"/>
        <v>1300000</v>
      </c>
      <c r="Z26" s="22"/>
      <c r="AA26" s="22"/>
      <c r="AB26" s="23"/>
      <c r="AC26" s="23">
        <f t="shared" si="8"/>
        <v>-1300000</v>
      </c>
    </row>
    <row r="27" spans="1:32" x14ac:dyDescent="0.2">
      <c r="A27" s="89">
        <v>1</v>
      </c>
      <c r="B27" s="2" t="s">
        <v>126</v>
      </c>
      <c r="C27" s="2" t="s">
        <v>54</v>
      </c>
      <c r="D27" s="3" t="str">
        <f t="shared" si="5"/>
        <v>Production</v>
      </c>
      <c r="E27" s="4" t="s">
        <v>151</v>
      </c>
      <c r="F27" s="5" t="s">
        <v>152</v>
      </c>
      <c r="G27" s="7" t="s">
        <v>133</v>
      </c>
      <c r="H27" s="21" t="s">
        <v>114</v>
      </c>
      <c r="I27" s="6" t="s">
        <v>55</v>
      </c>
      <c r="J27" s="5" t="s">
        <v>51</v>
      </c>
      <c r="K27" s="7"/>
      <c r="L27" s="13"/>
      <c r="M27" s="8"/>
      <c r="N27" s="9"/>
      <c r="O27" s="74"/>
      <c r="P27" s="12"/>
      <c r="Q27" s="10"/>
      <c r="R27" s="10">
        <v>7500000</v>
      </c>
      <c r="S27" s="74">
        <v>0.18</v>
      </c>
      <c r="T27" s="10">
        <f t="shared" si="6"/>
        <v>8900000</v>
      </c>
      <c r="U27" s="92">
        <v>43070</v>
      </c>
      <c r="V27" s="18" t="s">
        <v>60</v>
      </c>
      <c r="W27" s="18" t="s">
        <v>153</v>
      </c>
      <c r="X27" s="7" t="s">
        <v>180</v>
      </c>
      <c r="Y27" s="10">
        <f t="shared" si="7"/>
        <v>1400000</v>
      </c>
      <c r="Z27" s="22"/>
      <c r="AA27" s="22"/>
      <c r="AB27" s="23"/>
      <c r="AC27" s="23">
        <f t="shared" si="8"/>
        <v>-1400000</v>
      </c>
      <c r="AF27" s="75"/>
    </row>
    <row r="28" spans="1:32" x14ac:dyDescent="0.2">
      <c r="A28" s="89">
        <v>2</v>
      </c>
      <c r="B28" s="2" t="s">
        <v>126</v>
      </c>
      <c r="C28" s="2" t="s">
        <v>54</v>
      </c>
      <c r="D28" s="3" t="str">
        <f t="shared" si="5"/>
        <v>Production</v>
      </c>
      <c r="E28" s="4" t="s">
        <v>148</v>
      </c>
      <c r="F28" s="5" t="s">
        <v>149</v>
      </c>
      <c r="G28" s="7" t="s">
        <v>178</v>
      </c>
      <c r="H28" s="21" t="s">
        <v>117</v>
      </c>
      <c r="I28" s="6" t="s">
        <v>55</v>
      </c>
      <c r="J28" s="5" t="s">
        <v>42</v>
      </c>
      <c r="K28" s="7"/>
      <c r="L28" s="13">
        <v>39673</v>
      </c>
      <c r="M28" s="8">
        <f>IF(L28="","",(DATE(2017,6,30)-L28)/30)</f>
        <v>108.1</v>
      </c>
      <c r="N28" s="9" t="s">
        <v>59</v>
      </c>
      <c r="O28" s="74">
        <v>8.5000000000000006E-2</v>
      </c>
      <c r="P28" s="12">
        <v>42795</v>
      </c>
      <c r="Q28" s="10"/>
      <c r="R28" s="10">
        <v>14300000</v>
      </c>
      <c r="S28" s="74">
        <v>0.1</v>
      </c>
      <c r="T28" s="10">
        <f t="shared" si="6"/>
        <v>15700000</v>
      </c>
      <c r="U28" s="92">
        <v>43040</v>
      </c>
      <c r="V28" s="18" t="s">
        <v>59</v>
      </c>
      <c r="W28" s="18" t="s">
        <v>150</v>
      </c>
      <c r="X28" s="86"/>
      <c r="Y28" s="10">
        <f t="shared" si="7"/>
        <v>1400000</v>
      </c>
      <c r="Z28" s="22"/>
      <c r="AA28" s="22"/>
      <c r="AB28" s="23"/>
      <c r="AC28" s="23">
        <f t="shared" si="8"/>
        <v>-1400000</v>
      </c>
    </row>
    <row r="29" spans="1:32" x14ac:dyDescent="0.2">
      <c r="A29" s="89">
        <v>2</v>
      </c>
      <c r="B29" s="2" t="s">
        <v>126</v>
      </c>
      <c r="C29" s="2" t="s">
        <v>54</v>
      </c>
      <c r="D29" s="3" t="str">
        <f t="shared" si="5"/>
        <v>Production</v>
      </c>
      <c r="E29" s="4" t="s">
        <v>181</v>
      </c>
      <c r="F29" s="5" t="s">
        <v>182</v>
      </c>
      <c r="G29" s="7" t="s">
        <v>160</v>
      </c>
      <c r="H29" s="21" t="s">
        <v>113</v>
      </c>
      <c r="I29" s="6" t="s">
        <v>55</v>
      </c>
      <c r="J29" s="5" t="s">
        <v>42</v>
      </c>
      <c r="K29" s="77"/>
      <c r="L29" s="77"/>
      <c r="M29" s="10"/>
      <c r="N29" s="74" t="s">
        <v>136</v>
      </c>
      <c r="O29" s="10" t="e">
        <v>#VALUE!</v>
      </c>
      <c r="P29" s="19"/>
      <c r="Q29" s="18"/>
      <c r="R29" s="18">
        <v>12200000</v>
      </c>
      <c r="S29" s="74">
        <v>0.1</v>
      </c>
      <c r="T29" s="10">
        <f t="shared" si="6"/>
        <v>13400000</v>
      </c>
      <c r="U29" s="92">
        <v>43040</v>
      </c>
      <c r="V29" s="18" t="s">
        <v>62</v>
      </c>
      <c r="W29" s="18" t="s">
        <v>185</v>
      </c>
      <c r="X29" s="86"/>
      <c r="Y29" s="10">
        <f t="shared" si="7"/>
        <v>1200000</v>
      </c>
      <c r="Z29" s="22"/>
      <c r="AA29" s="22"/>
      <c r="AB29" s="23"/>
      <c r="AC29" s="23">
        <f t="shared" si="8"/>
        <v>-1200000</v>
      </c>
    </row>
    <row r="30" spans="1:32" x14ac:dyDescent="0.2">
      <c r="A30" s="89">
        <v>2</v>
      </c>
      <c r="B30" s="2" t="s">
        <v>126</v>
      </c>
      <c r="C30" s="2" t="s">
        <v>54</v>
      </c>
      <c r="D30" s="3" t="str">
        <f t="shared" si="5"/>
        <v>Production</v>
      </c>
      <c r="E30" s="4" t="s">
        <v>183</v>
      </c>
      <c r="F30" s="5" t="s">
        <v>184</v>
      </c>
      <c r="G30" s="7" t="s">
        <v>160</v>
      </c>
      <c r="H30" s="21" t="s">
        <v>113</v>
      </c>
      <c r="I30" s="6" t="s">
        <v>55</v>
      </c>
      <c r="J30" s="5" t="s">
        <v>42</v>
      </c>
      <c r="K30" s="77"/>
      <c r="L30" s="77"/>
      <c r="M30" s="10"/>
      <c r="N30" s="74" t="s">
        <v>136</v>
      </c>
      <c r="O30" s="10" t="e">
        <v>#VALUE!</v>
      </c>
      <c r="P30" s="19"/>
      <c r="Q30" s="18"/>
      <c r="R30" s="18">
        <v>12000000</v>
      </c>
      <c r="S30" s="74">
        <v>0.12</v>
      </c>
      <c r="T30" s="10">
        <f t="shared" si="6"/>
        <v>13400000</v>
      </c>
      <c r="U30" s="19">
        <v>43040</v>
      </c>
      <c r="V30" s="18" t="s">
        <v>62</v>
      </c>
      <c r="W30" s="18" t="s">
        <v>186</v>
      </c>
      <c r="X30" s="86"/>
      <c r="Y30" s="10">
        <f t="shared" si="7"/>
        <v>1400000</v>
      </c>
      <c r="Z30" s="22"/>
      <c r="AA30" s="22"/>
      <c r="AB30" s="23"/>
      <c r="AC30" s="23">
        <f t="shared" si="8"/>
        <v>-1400000</v>
      </c>
    </row>
    <row r="31" spans="1:32" x14ac:dyDescent="0.2">
      <c r="A31" s="89">
        <v>2</v>
      </c>
      <c r="B31" s="2" t="s">
        <v>126</v>
      </c>
      <c r="C31" s="2" t="s">
        <v>54</v>
      </c>
      <c r="D31" s="3" t="str">
        <f t="shared" si="5"/>
        <v>Production</v>
      </c>
      <c r="E31" s="4" t="s">
        <v>158</v>
      </c>
      <c r="F31" s="5" t="s">
        <v>159</v>
      </c>
      <c r="G31" s="7" t="s">
        <v>160</v>
      </c>
      <c r="H31" s="21" t="s">
        <v>113</v>
      </c>
      <c r="I31" s="6" t="s">
        <v>55</v>
      </c>
      <c r="J31" s="7" t="s">
        <v>33</v>
      </c>
      <c r="K31" s="77"/>
      <c r="L31" s="77"/>
      <c r="M31" s="77"/>
      <c r="N31" s="77"/>
      <c r="O31" s="87"/>
      <c r="P31" s="77"/>
      <c r="Q31" s="77"/>
      <c r="R31" s="10">
        <v>12000000</v>
      </c>
      <c r="S31" s="74">
        <v>0.08</v>
      </c>
      <c r="T31" s="10">
        <f t="shared" si="6"/>
        <v>13000000</v>
      </c>
      <c r="U31" s="19">
        <v>43040</v>
      </c>
      <c r="V31" s="18" t="s">
        <v>59</v>
      </c>
      <c r="W31" s="18" t="s">
        <v>193</v>
      </c>
      <c r="X31" s="86"/>
      <c r="Y31" s="10">
        <f t="shared" si="7"/>
        <v>1000000</v>
      </c>
      <c r="Z31" s="22"/>
      <c r="AA31" s="22"/>
      <c r="AB31" s="23"/>
      <c r="AC31" s="23">
        <f t="shared" si="8"/>
        <v>-1000000</v>
      </c>
      <c r="AF31" s="75"/>
    </row>
    <row r="32" spans="1:32" x14ac:dyDescent="0.2">
      <c r="A32" s="89">
        <v>2</v>
      </c>
      <c r="B32" s="2" t="s">
        <v>126</v>
      </c>
      <c r="C32" s="2" t="s">
        <v>54</v>
      </c>
      <c r="D32" s="3" t="str">
        <f t="shared" si="5"/>
        <v>Production</v>
      </c>
      <c r="E32" s="4" t="s">
        <v>166</v>
      </c>
      <c r="F32" s="5" t="s">
        <v>167</v>
      </c>
      <c r="G32" s="7" t="s">
        <v>160</v>
      </c>
      <c r="H32" s="21" t="s">
        <v>113</v>
      </c>
      <c r="I32" s="6" t="s">
        <v>55</v>
      </c>
      <c r="J32" s="5" t="s">
        <v>53</v>
      </c>
      <c r="K32" s="77"/>
      <c r="L32" s="77"/>
      <c r="M32" s="77"/>
      <c r="N32" s="77"/>
      <c r="O32" s="87"/>
      <c r="P32" s="77"/>
      <c r="Q32" s="77"/>
      <c r="R32" s="10">
        <v>13000000</v>
      </c>
      <c r="S32" s="74">
        <v>0.08</v>
      </c>
      <c r="T32" s="10">
        <f t="shared" si="6"/>
        <v>14000000</v>
      </c>
      <c r="U32" s="92">
        <v>43040</v>
      </c>
      <c r="V32" s="18" t="s">
        <v>59</v>
      </c>
      <c r="W32" s="18" t="s">
        <v>168</v>
      </c>
      <c r="X32" s="86"/>
      <c r="Y32" s="10">
        <f t="shared" si="7"/>
        <v>1000000</v>
      </c>
      <c r="Z32" s="22"/>
      <c r="AA32" s="22"/>
      <c r="AB32" s="23"/>
      <c r="AC32" s="23">
        <f t="shared" si="8"/>
        <v>-1000000</v>
      </c>
      <c r="AF32" s="75"/>
    </row>
    <row r="33" spans="1:32" ht="24.75" customHeight="1" x14ac:dyDescent="0.2">
      <c r="A33" s="89">
        <v>2</v>
      </c>
      <c r="B33" s="2" t="s">
        <v>126</v>
      </c>
      <c r="C33" s="2" t="s">
        <v>54</v>
      </c>
      <c r="D33" s="3" t="str">
        <f t="shared" si="5"/>
        <v>Production</v>
      </c>
      <c r="E33" s="4" t="s">
        <v>171</v>
      </c>
      <c r="F33" s="5" t="s">
        <v>172</v>
      </c>
      <c r="G33" s="7" t="s">
        <v>134</v>
      </c>
      <c r="H33" s="21" t="s">
        <v>114</v>
      </c>
      <c r="I33" s="6" t="s">
        <v>55</v>
      </c>
      <c r="J33" s="5" t="s">
        <v>53</v>
      </c>
      <c r="K33" s="77"/>
      <c r="L33" s="77"/>
      <c r="M33" s="77"/>
      <c r="N33" s="77"/>
      <c r="O33" s="87"/>
      <c r="P33" s="77"/>
      <c r="Q33" s="77"/>
      <c r="R33" s="10">
        <v>9000000</v>
      </c>
      <c r="S33" s="74">
        <v>0.11</v>
      </c>
      <c r="T33" s="10">
        <f t="shared" si="6"/>
        <v>10000000</v>
      </c>
      <c r="U33" s="19">
        <v>43040</v>
      </c>
      <c r="V33" s="18" t="s">
        <v>59</v>
      </c>
      <c r="W33" s="18" t="s">
        <v>173</v>
      </c>
      <c r="X33" s="86"/>
      <c r="Y33" s="10">
        <f t="shared" si="7"/>
        <v>1000000</v>
      </c>
      <c r="Z33" s="22"/>
      <c r="AA33" s="22"/>
      <c r="AB33" s="23"/>
      <c r="AC33" s="23">
        <f t="shared" si="8"/>
        <v>-1000000</v>
      </c>
      <c r="AF33" s="75"/>
    </row>
    <row r="34" spans="1:32" x14ac:dyDescent="0.2">
      <c r="A34" s="89">
        <v>2</v>
      </c>
      <c r="B34" s="2" t="s">
        <v>126</v>
      </c>
      <c r="C34" s="2" t="s">
        <v>54</v>
      </c>
      <c r="D34" s="3" t="str">
        <f t="shared" si="5"/>
        <v>Production</v>
      </c>
      <c r="E34" s="4" t="s">
        <v>161</v>
      </c>
      <c r="F34" s="5" t="s">
        <v>162</v>
      </c>
      <c r="G34" s="7" t="s">
        <v>133</v>
      </c>
      <c r="H34" s="21" t="s">
        <v>115</v>
      </c>
      <c r="I34" s="6" t="s">
        <v>55</v>
      </c>
      <c r="J34" s="5" t="s">
        <v>53</v>
      </c>
      <c r="K34" s="77"/>
      <c r="L34" s="77"/>
      <c r="M34" s="77"/>
      <c r="N34" s="77"/>
      <c r="O34" s="87"/>
      <c r="P34" s="77"/>
      <c r="Q34" s="77"/>
      <c r="R34" s="10">
        <v>6600000</v>
      </c>
      <c r="S34" s="74">
        <v>0.15</v>
      </c>
      <c r="T34" s="10">
        <f t="shared" si="6"/>
        <v>7600000</v>
      </c>
      <c r="U34" s="19">
        <v>43040</v>
      </c>
      <c r="V34" s="18" t="s">
        <v>59</v>
      </c>
      <c r="W34" s="18" t="s">
        <v>163</v>
      </c>
      <c r="X34" s="7"/>
      <c r="Y34" s="10">
        <f t="shared" si="7"/>
        <v>1000000</v>
      </c>
      <c r="Z34" s="22"/>
      <c r="AA34" s="22"/>
      <c r="AB34" s="23"/>
      <c r="AC34" s="23">
        <f t="shared" si="8"/>
        <v>-1000000</v>
      </c>
    </row>
    <row r="35" spans="1:32" x14ac:dyDescent="0.2">
      <c r="A35" s="89">
        <v>2</v>
      </c>
      <c r="B35" s="2" t="s">
        <v>126</v>
      </c>
      <c r="C35" s="2" t="s">
        <v>54</v>
      </c>
      <c r="D35" s="3" t="str">
        <f t="shared" si="5"/>
        <v>Production</v>
      </c>
      <c r="E35" s="4" t="s">
        <v>174</v>
      </c>
      <c r="F35" s="5" t="s">
        <v>175</v>
      </c>
      <c r="G35" s="7" t="s">
        <v>160</v>
      </c>
      <c r="H35" s="21" t="s">
        <v>113</v>
      </c>
      <c r="I35" s="6" t="s">
        <v>55</v>
      </c>
      <c r="J35" s="5" t="s">
        <v>53</v>
      </c>
      <c r="K35" s="77"/>
      <c r="L35" s="77"/>
      <c r="M35" s="77"/>
      <c r="N35" s="77"/>
      <c r="O35" s="87"/>
      <c r="P35" s="77"/>
      <c r="Q35" s="77"/>
      <c r="R35" s="10">
        <v>14800000</v>
      </c>
      <c r="S35" s="74">
        <v>0.05</v>
      </c>
      <c r="T35" s="10">
        <f t="shared" si="6"/>
        <v>15500000</v>
      </c>
      <c r="U35" s="19">
        <v>43040</v>
      </c>
      <c r="V35" s="18" t="s">
        <v>59</v>
      </c>
      <c r="W35" s="18" t="s">
        <v>176</v>
      </c>
      <c r="X35" s="86"/>
      <c r="Y35" s="10">
        <f t="shared" si="7"/>
        <v>700000</v>
      </c>
      <c r="Z35" s="22"/>
      <c r="AA35" s="22"/>
      <c r="AB35" s="23"/>
      <c r="AC35" s="23">
        <f t="shared" si="8"/>
        <v>-700000</v>
      </c>
    </row>
    <row r="36" spans="1:32" x14ac:dyDescent="0.2">
      <c r="A36" s="77"/>
      <c r="B36" s="2"/>
      <c r="C36" s="2"/>
      <c r="D36" s="3" t="str">
        <f t="shared" ref="D36" si="9">IF(I36="","",IF(OR(I36="FL",I36="HR",I36="OM"),"Admin &amp; Finances",IF(I36="S&amp;M","B2B &amp; B2C","Production")))</f>
        <v/>
      </c>
      <c r="E36" s="4"/>
      <c r="F36" s="5"/>
      <c r="G36" s="7"/>
      <c r="H36" s="21"/>
      <c r="I36" s="6"/>
      <c r="J36" s="5"/>
      <c r="K36" s="77"/>
      <c r="L36" s="77"/>
      <c r="M36" s="77"/>
      <c r="N36" s="77"/>
      <c r="O36" s="87"/>
      <c r="P36" s="77"/>
      <c r="Q36" s="77"/>
      <c r="R36" s="10"/>
      <c r="S36" s="74" t="s">
        <v>136</v>
      </c>
      <c r="U36" s="19"/>
      <c r="V36" s="18"/>
      <c r="W36" s="18"/>
      <c r="X36" s="86"/>
      <c r="Y36" s="77"/>
      <c r="Z36" s="22"/>
      <c r="AA36" s="22"/>
      <c r="AB36" s="23"/>
      <c r="AC36" s="77"/>
      <c r="AD36" s="75"/>
    </row>
    <row r="37" spans="1:32" x14ac:dyDescent="0.2">
      <c r="AC37" s="88"/>
    </row>
    <row r="38" spans="1:32" x14ac:dyDescent="0.2">
      <c r="AC38" s="88"/>
    </row>
    <row r="39" spans="1:32" x14ac:dyDescent="0.2">
      <c r="AC39" s="88"/>
    </row>
  </sheetData>
  <sheetProtection insertColumns="0" insertRows="0"/>
  <autoFilter ref="A4:AD36"/>
  <sortState ref="A12:AC35">
    <sortCondition ref="A12:A35"/>
  </sortState>
  <dataConsolidate/>
  <mergeCells count="2">
    <mergeCell ref="Z9:AC9"/>
    <mergeCell ref="S9:X9"/>
  </mergeCells>
  <conditionalFormatting sqref="Z36:AB36 Z28:AB30 Z12:AB26">
    <cfRule type="expression" dxfId="33" priority="96">
      <formula>$V12&lt;&gt;"Promotion raise due to replacement"</formula>
    </cfRule>
  </conditionalFormatting>
  <conditionalFormatting sqref="AA36 AA28:AA30 AA12:AA26">
    <cfRule type="expression" dxfId="32" priority="97">
      <formula>AND($V12="Promotion raise due to replacement",$AA12=0)</formula>
    </cfRule>
  </conditionalFormatting>
  <conditionalFormatting sqref="AB36 AB28:AB30 AB12:AB26">
    <cfRule type="expression" dxfId="31" priority="98">
      <formula>AND($V12="Promotion raise due to replacement",$AB12=0)</formula>
    </cfRule>
  </conditionalFormatting>
  <conditionalFormatting sqref="Z36 Z28:Z30 Z12:Z26">
    <cfRule type="expression" dxfId="30" priority="100">
      <formula>AND($V12="Promotion raise due to replacement",$Z12=0)</formula>
    </cfRule>
  </conditionalFormatting>
  <conditionalFormatting sqref="AB20:AB22">
    <cfRule type="expression" dxfId="29" priority="67">
      <formula>$V20&lt;&gt;"Promotion raise due to replacement"</formula>
    </cfRule>
  </conditionalFormatting>
  <conditionalFormatting sqref="AB20:AB22">
    <cfRule type="expression" dxfId="28" priority="68">
      <formula>AND($V20="Promotion raise due to replacement",$AB20=0)</formula>
    </cfRule>
  </conditionalFormatting>
  <conditionalFormatting sqref="AB24:AB25 AB19 AB36">
    <cfRule type="expression" dxfId="27" priority="51">
      <formula>$V19&lt;&gt;"Promotion raise due to replacement"</formula>
    </cfRule>
  </conditionalFormatting>
  <conditionalFormatting sqref="AB24:AB25 AB19 AB36">
    <cfRule type="expression" dxfId="26" priority="52">
      <formula>AND($V19="Promotion raise due to replacement",$AB19=0)</formula>
    </cfRule>
  </conditionalFormatting>
  <conditionalFormatting sqref="Z35:AB35">
    <cfRule type="expression" dxfId="25" priority="29">
      <formula>$V35&lt;&gt;"Promotion raise due to replacement"</formula>
    </cfRule>
  </conditionalFormatting>
  <conditionalFormatting sqref="AA35">
    <cfRule type="expression" dxfId="24" priority="30">
      <formula>AND($V35="Promotion raise due to replacement",$AA35=0)</formula>
    </cfRule>
  </conditionalFormatting>
  <conditionalFormatting sqref="AB35">
    <cfRule type="expression" dxfId="23" priority="31">
      <formula>AND($V35="Promotion raise due to replacement",$AB35=0)</formula>
    </cfRule>
  </conditionalFormatting>
  <conditionalFormatting sqref="Z35">
    <cfRule type="expression" dxfId="22" priority="32">
      <formula>AND($V35="Promotion raise due to replacement",$Z35=0)</formula>
    </cfRule>
  </conditionalFormatting>
  <conditionalFormatting sqref="AB35">
    <cfRule type="expression" dxfId="21" priority="27">
      <formula>$V35&lt;&gt;"Promotion raise due to replacement"</formula>
    </cfRule>
  </conditionalFormatting>
  <conditionalFormatting sqref="AB35">
    <cfRule type="expression" dxfId="20" priority="28">
      <formula>AND($V35="Promotion raise due to replacement",$AB35=0)</formula>
    </cfRule>
  </conditionalFormatting>
  <conditionalFormatting sqref="Z34:AB34">
    <cfRule type="expression" dxfId="19" priority="23">
      <formula>$V34&lt;&gt;"Promotion raise due to replacement"</formula>
    </cfRule>
  </conditionalFormatting>
  <conditionalFormatting sqref="AA34">
    <cfRule type="expression" dxfId="18" priority="24">
      <formula>AND($V34="Promotion raise due to replacement",$AA34=0)</formula>
    </cfRule>
  </conditionalFormatting>
  <conditionalFormatting sqref="AB34">
    <cfRule type="expression" dxfId="17" priority="25">
      <formula>AND($V34="Promotion raise due to replacement",$AB34=0)</formula>
    </cfRule>
  </conditionalFormatting>
  <conditionalFormatting sqref="Z34">
    <cfRule type="expression" dxfId="16" priority="26">
      <formula>AND($V34="Promotion raise due to replacement",$Z34=0)</formula>
    </cfRule>
  </conditionalFormatting>
  <conditionalFormatting sqref="AB34">
    <cfRule type="expression" dxfId="15" priority="21">
      <formula>$V34&lt;&gt;"Promotion raise due to replacement"</formula>
    </cfRule>
  </conditionalFormatting>
  <conditionalFormatting sqref="AB34">
    <cfRule type="expression" dxfId="14" priority="22">
      <formula>AND($V34="Promotion raise due to replacement",$AB34=0)</formula>
    </cfRule>
  </conditionalFormatting>
  <conditionalFormatting sqref="Z27:AB27">
    <cfRule type="expression" dxfId="13" priority="11">
      <formula>$V27&lt;&gt;"Promotion raise due to replacement"</formula>
    </cfRule>
  </conditionalFormatting>
  <conditionalFormatting sqref="AA27">
    <cfRule type="expression" dxfId="12" priority="12">
      <formula>AND($V27="Promotion raise due to replacement",$AA27=0)</formula>
    </cfRule>
  </conditionalFormatting>
  <conditionalFormatting sqref="AB27">
    <cfRule type="expression" dxfId="11" priority="13">
      <formula>AND($V27="Promotion raise due to replacement",$AB27=0)</formula>
    </cfRule>
  </conditionalFormatting>
  <conditionalFormatting sqref="Z27">
    <cfRule type="expression" dxfId="10" priority="14">
      <formula>AND($V27="Promotion raise due to replacement",$Z27=0)</formula>
    </cfRule>
  </conditionalFormatting>
  <conditionalFormatting sqref="AB27">
    <cfRule type="expression" dxfId="9" priority="9">
      <formula>$V27&lt;&gt;"Promotion raise due to replacement"</formula>
    </cfRule>
  </conditionalFormatting>
  <conditionalFormatting sqref="AB27">
    <cfRule type="expression" dxfId="8" priority="10">
      <formula>AND($V27="Promotion raise due to replacement",$AB27=0)</formula>
    </cfRule>
  </conditionalFormatting>
  <conditionalFormatting sqref="Z32:AB33">
    <cfRule type="expression" dxfId="7" priority="5">
      <formula>$V32&lt;&gt;"Promotion raise due to replacement"</formula>
    </cfRule>
  </conditionalFormatting>
  <conditionalFormatting sqref="AA32:AA33">
    <cfRule type="expression" dxfId="6" priority="6">
      <formula>AND($V32="Promotion raise due to replacement",$AA32=0)</formula>
    </cfRule>
  </conditionalFormatting>
  <conditionalFormatting sqref="AB32:AB33">
    <cfRule type="expression" dxfId="5" priority="7">
      <formula>AND($V32="Promotion raise due to replacement",$AB32=0)</formula>
    </cfRule>
  </conditionalFormatting>
  <conditionalFormatting sqref="Z32:Z33">
    <cfRule type="expression" dxfId="4" priority="8">
      <formula>AND($V32="Promotion raise due to replacement",$Z32=0)</formula>
    </cfRule>
  </conditionalFormatting>
  <conditionalFormatting sqref="Z31:AB31">
    <cfRule type="expression" dxfId="3" priority="1">
      <formula>$V31&lt;&gt;"Promotion raise due to replacement"</formula>
    </cfRule>
  </conditionalFormatting>
  <conditionalFormatting sqref="AA31">
    <cfRule type="expression" dxfId="2" priority="2">
      <formula>AND($V31="Promotion raise due to replacement",$AA31=0)</formula>
    </cfRule>
  </conditionalFormatting>
  <conditionalFormatting sqref="AB31">
    <cfRule type="expression" dxfId="1" priority="3">
      <formula>AND($V31="Promotion raise due to replacement",$AB31=0)</formula>
    </cfRule>
  </conditionalFormatting>
  <conditionalFormatting sqref="Z31">
    <cfRule type="expression" dxfId="0" priority="4">
      <formula>AND($V31="Promotion raise due to replacement",$Z31=0)</formula>
    </cfRule>
  </conditionalFormatting>
  <dataValidations count="8">
    <dataValidation type="list" allowBlank="1" showInputMessage="1" showErrorMessage="1" sqref="D10">
      <formula1>#REF!</formula1>
    </dataValidation>
    <dataValidation type="list" allowBlank="1" showInputMessage="1" showErrorMessage="1" sqref="J10">
      <formula1>INDIRECT(SUBSTITUTE(I10," ",""))</formula1>
    </dataValidation>
    <dataValidation type="list" allowBlank="1" showInputMessage="1" showErrorMessage="1" sqref="J21:J22 J24:J31">
      <formula1>Division</formula1>
    </dataValidation>
    <dataValidation type="list" allowBlank="1" showInputMessage="1" showErrorMessage="1" sqref="Q34:Q35 N27 N31:N33 N12:N21 V12:V36">
      <formula1>ReasonForRaise</formula1>
    </dataValidation>
    <dataValidation type="list" allowBlank="1" showInputMessage="1" showErrorMessage="1" sqref="U18:U26 P34:P35 U30:U31 U33:U36">
      <formula1>EffectiveDate</formula1>
    </dataValidation>
    <dataValidation type="list" allowBlank="1" showInputMessage="1" showErrorMessage="1" sqref="I12:I36">
      <formula1>Department</formula1>
    </dataValidation>
    <dataValidation type="list" allowBlank="1" showInputMessage="1" showErrorMessage="1" sqref="H12:H36">
      <formula1>WorkLevel</formula1>
    </dataValidation>
    <dataValidation type="list" allowBlank="1" showInputMessage="1" showErrorMessage="1" sqref="C12:C36">
      <formula1>"GSM, Non-GSM"</formula1>
    </dataValidation>
  </dataValidations>
  <hyperlinks>
    <hyperlink ref="C10" location="'Read me'!C10" display="Scope"/>
    <hyperlink ref="E10" location="'Read me'!C14" display="Staff ID"/>
    <hyperlink ref="J10" location="'Read me'!C17" display="Division"/>
    <hyperlink ref="M10" location="'Read me'!C19" display="Seniority in Company (mth)"/>
    <hyperlink ref="H10" location="'Read me'!C20" display="Current level"/>
    <hyperlink ref="N10" location="'Read me'!C21" display="Latest review reason"/>
    <hyperlink ref="T10" location="'Read me'!C23" display="New salary (VND)"/>
    <hyperlink ref="W10" location="'Read me'!C32" display="Detail of review reason"/>
    <hyperlink ref="V10" location="'Read me'!C21" display="Reason for raise"/>
    <hyperlink ref="AB10" location="'Read me'!C34" display="Last gross bas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
  <sheetViews>
    <sheetView workbookViewId="0">
      <selection activeCell="F22" sqref="F22"/>
    </sheetView>
  </sheetViews>
  <sheetFormatPr defaultRowHeight="15" x14ac:dyDescent="0.25"/>
  <cols>
    <col min="1" max="1" width="26.42578125" bestFit="1" customWidth="1"/>
    <col min="4" max="4" width="16.140625" customWidth="1"/>
    <col min="6" max="6" width="34" bestFit="1" customWidth="1"/>
    <col min="12" max="12" width="9.7109375" bestFit="1" customWidth="1"/>
  </cols>
  <sheetData>
    <row r="1" spans="1:12" x14ac:dyDescent="0.25">
      <c r="A1" s="15" t="s">
        <v>24</v>
      </c>
      <c r="D1" s="15" t="s">
        <v>110</v>
      </c>
      <c r="F1" s="15" t="s">
        <v>60</v>
      </c>
      <c r="H1" s="15" t="s">
        <v>66</v>
      </c>
      <c r="J1" s="15" t="s">
        <v>91</v>
      </c>
      <c r="L1" s="55">
        <v>42979</v>
      </c>
    </row>
    <row r="2" spans="1:12" x14ac:dyDescent="0.25">
      <c r="A2" s="15" t="s">
        <v>25</v>
      </c>
      <c r="D2" s="15" t="s">
        <v>111</v>
      </c>
      <c r="F2" s="15" t="s">
        <v>61</v>
      </c>
      <c r="H2" s="15" t="s">
        <v>67</v>
      </c>
      <c r="J2" s="15" t="s">
        <v>57</v>
      </c>
      <c r="L2" s="55">
        <v>43009</v>
      </c>
    </row>
    <row r="3" spans="1:12" x14ac:dyDescent="0.25">
      <c r="A3" s="15" t="s">
        <v>26</v>
      </c>
      <c r="D3" s="15" t="s">
        <v>112</v>
      </c>
      <c r="F3" s="15" t="s">
        <v>59</v>
      </c>
      <c r="H3" s="15"/>
      <c r="J3" s="15" t="s">
        <v>56</v>
      </c>
      <c r="L3" s="55">
        <v>43040</v>
      </c>
    </row>
    <row r="4" spans="1:12" x14ac:dyDescent="0.25">
      <c r="A4" s="15" t="s">
        <v>27</v>
      </c>
      <c r="D4" s="15" t="s">
        <v>113</v>
      </c>
      <c r="F4" s="15" t="s">
        <v>62</v>
      </c>
      <c r="H4" s="15"/>
      <c r="J4" s="15" t="s">
        <v>55</v>
      </c>
      <c r="L4" s="55">
        <v>43070</v>
      </c>
    </row>
    <row r="5" spans="1:12" x14ac:dyDescent="0.25">
      <c r="A5" s="15" t="s">
        <v>28</v>
      </c>
      <c r="D5" s="15" t="s">
        <v>117</v>
      </c>
      <c r="F5" s="15" t="s">
        <v>63</v>
      </c>
      <c r="H5" s="15"/>
      <c r="J5" s="15" t="s">
        <v>92</v>
      </c>
    </row>
    <row r="6" spans="1:12" x14ac:dyDescent="0.25">
      <c r="A6" s="15" t="s">
        <v>29</v>
      </c>
      <c r="D6" s="15" t="s">
        <v>114</v>
      </c>
      <c r="F6" s="15" t="s">
        <v>64</v>
      </c>
      <c r="J6" s="15" t="s">
        <v>93</v>
      </c>
    </row>
    <row r="7" spans="1:12" x14ac:dyDescent="0.25">
      <c r="A7" s="15" t="s">
        <v>30</v>
      </c>
      <c r="D7" s="15" t="s">
        <v>115</v>
      </c>
      <c r="J7" s="15" t="s">
        <v>94</v>
      </c>
    </row>
    <row r="8" spans="1:12" x14ac:dyDescent="0.25">
      <c r="A8" s="15" t="s">
        <v>31</v>
      </c>
      <c r="D8" s="15" t="s">
        <v>116</v>
      </c>
      <c r="J8" s="15" t="s">
        <v>95</v>
      </c>
    </row>
    <row r="9" spans="1:12" x14ac:dyDescent="0.25">
      <c r="A9" s="15" t="s">
        <v>32</v>
      </c>
      <c r="J9" s="15" t="s">
        <v>96</v>
      </c>
    </row>
    <row r="10" spans="1:12" x14ac:dyDescent="0.25">
      <c r="A10" s="15" t="s">
        <v>33</v>
      </c>
      <c r="J10" s="15" t="s">
        <v>97</v>
      </c>
    </row>
    <row r="11" spans="1:12" x14ac:dyDescent="0.25">
      <c r="A11" s="15" t="s">
        <v>34</v>
      </c>
      <c r="J11" s="15" t="s">
        <v>98</v>
      </c>
    </row>
    <row r="12" spans="1:12" x14ac:dyDescent="0.25">
      <c r="A12" s="15" t="s">
        <v>35</v>
      </c>
      <c r="J12" s="15" t="s">
        <v>99</v>
      </c>
    </row>
    <row r="13" spans="1:12" x14ac:dyDescent="0.25">
      <c r="A13" s="15" t="s">
        <v>36</v>
      </c>
      <c r="J13" s="15" t="s">
        <v>37</v>
      </c>
    </row>
    <row r="14" spans="1:12" x14ac:dyDescent="0.25">
      <c r="A14" s="15" t="s">
        <v>37</v>
      </c>
      <c r="J14" s="15" t="s">
        <v>28</v>
      </c>
    </row>
    <row r="15" spans="1:12" x14ac:dyDescent="0.25">
      <c r="A15" s="15" t="s">
        <v>38</v>
      </c>
      <c r="J15" s="15" t="s">
        <v>100</v>
      </c>
    </row>
    <row r="16" spans="1:12" x14ac:dyDescent="0.25">
      <c r="A16" s="15" t="s">
        <v>39</v>
      </c>
      <c r="J16" s="15" t="s">
        <v>101</v>
      </c>
    </row>
    <row r="17" spans="1:10" x14ac:dyDescent="0.25">
      <c r="A17" s="15" t="s">
        <v>40</v>
      </c>
      <c r="J17" s="15" t="s">
        <v>58</v>
      </c>
    </row>
    <row r="18" spans="1:10" x14ac:dyDescent="0.25">
      <c r="A18" s="15" t="s">
        <v>41</v>
      </c>
      <c r="J18" s="15" t="s">
        <v>35</v>
      </c>
    </row>
    <row r="19" spans="1:10" x14ac:dyDescent="0.25">
      <c r="A19" s="15" t="s">
        <v>42</v>
      </c>
      <c r="J19" s="15" t="s">
        <v>102</v>
      </c>
    </row>
    <row r="20" spans="1:10" x14ac:dyDescent="0.25">
      <c r="A20" s="15" t="s">
        <v>43</v>
      </c>
      <c r="J20" s="15" t="s">
        <v>103</v>
      </c>
    </row>
    <row r="21" spans="1:10" x14ac:dyDescent="0.25">
      <c r="A21" s="15" t="s">
        <v>44</v>
      </c>
    </row>
    <row r="22" spans="1:10" x14ac:dyDescent="0.25">
      <c r="A22" s="15" t="s">
        <v>45</v>
      </c>
    </row>
    <row r="23" spans="1:10" x14ac:dyDescent="0.25">
      <c r="A23" s="15" t="s">
        <v>46</v>
      </c>
    </row>
    <row r="24" spans="1:10" x14ac:dyDescent="0.25">
      <c r="A24" s="15" t="s">
        <v>47</v>
      </c>
    </row>
    <row r="25" spans="1:10" x14ac:dyDescent="0.25">
      <c r="A25" s="15" t="s">
        <v>48</v>
      </c>
    </row>
    <row r="26" spans="1:10" x14ac:dyDescent="0.25">
      <c r="A26" s="15" t="s">
        <v>49</v>
      </c>
    </row>
    <row r="27" spans="1:10" x14ac:dyDescent="0.25">
      <c r="A27" s="15" t="s">
        <v>50</v>
      </c>
    </row>
    <row r="28" spans="1:10" x14ac:dyDescent="0.25">
      <c r="A28" s="15" t="s">
        <v>51</v>
      </c>
    </row>
    <row r="29" spans="1:10" x14ac:dyDescent="0.25">
      <c r="A29" s="15" t="s">
        <v>52</v>
      </c>
    </row>
    <row r="30" spans="1:10" x14ac:dyDescent="0.25">
      <c r="A30" s="15"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Read me</vt:lpstr>
      <vt:lpstr>Salary review</vt:lpstr>
      <vt:lpstr>Validation list</vt:lpstr>
      <vt:lpstr>Department</vt:lpstr>
      <vt:lpstr>Division</vt:lpstr>
      <vt:lpstr>EffectiveDate</vt:lpstr>
      <vt:lpstr>ReasonForRaise</vt:lpstr>
      <vt:lpstr>WorkingStatus</vt:lpstr>
      <vt:lpstr>WorkLevel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Kim Yen</dc:creator>
  <cp:lastModifiedBy>Mai Thanh Xuan</cp:lastModifiedBy>
  <dcterms:created xsi:type="dcterms:W3CDTF">2017-08-11T06:53:56Z</dcterms:created>
  <dcterms:modified xsi:type="dcterms:W3CDTF">2017-11-03T09:33:25Z</dcterms:modified>
</cp:coreProperties>
</file>